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-120" yWindow="-120" windowWidth="20730" windowHeight="11160" tabRatio="788"/>
  </bookViews>
  <sheets>
    <sheet name="Calendar" sheetId="14" r:id="rId1"/>
    <sheet name="Images" sheetId="15" state="veryHidden" r:id="rId2"/>
  </sheets>
  <definedNames>
    <definedName name="Calendar10Month">Calendar!$C$146</definedName>
    <definedName name="Calendar10MonthOption">MATCH(Calendar10Month,Months,0)</definedName>
    <definedName name="Calendar10Year">Calendar!$B$146</definedName>
    <definedName name="Calendar11Month">Calendar!$C$162</definedName>
    <definedName name="Calendar11MonthOption">MATCH(Calendar11Month,Months,0)</definedName>
    <definedName name="Calendar11Year">Calendar!$B$162</definedName>
    <definedName name="Calendar12Month">Calendar!$C$178</definedName>
    <definedName name="Calendar12MonthOption">MATCH(Calendar12Month,Months,0)</definedName>
    <definedName name="Calendar12Year">Calendar!$B$178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Calendar!$C$18</definedName>
    <definedName name="Calendar2MonthOption">MATCH(Calendar2Month,Months,0)</definedName>
    <definedName name="Calendar2Year">Calendar!$B$18</definedName>
    <definedName name="Calendar3Month">Calendar!$C$34</definedName>
    <definedName name="Calendar3MonthOption">MATCH(Calendar3Month,Months,0)</definedName>
    <definedName name="Calendar3Year">Calendar!$B$34</definedName>
    <definedName name="Calendar4Month">Calendar!$C$50</definedName>
    <definedName name="Calendar4MonthOption">MATCH(Calendar4Month,Months,0)</definedName>
    <definedName name="Calendar4Year">Calendar!$B$50</definedName>
    <definedName name="Calendar5Month">Calendar!$C$66</definedName>
    <definedName name="Calendar5MonthOption">MATCH(Calendar5Month,Months,0)</definedName>
    <definedName name="Calendar5Year">Calendar!$B$66</definedName>
    <definedName name="Calendar6Month">Calendar!$C$82</definedName>
    <definedName name="Calendar6MonthOption">MATCH(Calendar6Month,Months,0)</definedName>
    <definedName name="Calendar6Year">Calendar!$B$82</definedName>
    <definedName name="Calendar7Month">Calendar!$C$98</definedName>
    <definedName name="Calendar7MonthOption">MATCH(Calendar7Month,Months,0)</definedName>
    <definedName name="Calendar7Year">Calendar!$B$98</definedName>
    <definedName name="Calendar8Month">Calendar!$C$114</definedName>
    <definedName name="Calendar8MonthOption">MATCH(Calendar8Month,Months,0)</definedName>
    <definedName name="Calendar8Year">Calendar!$B$114</definedName>
    <definedName name="Calendar9Month">Calendar!$C$130</definedName>
    <definedName name="Calendar9MonthOption">MATCH(Calendar9Month,Months,0)</definedName>
    <definedName name="Calendar9Year">Calendar!$B$130</definedName>
    <definedName name="ColumnTitleRegion1..H12.1">Calendar!$B$4</definedName>
    <definedName name="ColumnTitleRegion10..H54.1">Calendar!$B$52</definedName>
    <definedName name="ColumnTitleRegion11..C56.1">Calendar!$B$52</definedName>
    <definedName name="ColumnTitleRegion12..D56.1">Calendar!$D$63</definedName>
    <definedName name="ColumnTitleRegion13..H68.1">Calendar!$B$68</definedName>
    <definedName name="ColumnTitleRegion14..C70.1">Calendar!$B$68</definedName>
    <definedName name="ColumnTitleRegion15..D70.1">Calendar!$D$79</definedName>
    <definedName name="ColumnTitleRegion16..H82.1">Calendar!$B$84</definedName>
    <definedName name="ColumnTitleRegion17..C84.1">Calendar!$B$84</definedName>
    <definedName name="ColumnTitleRegion18..D84.1">Calendar!$D$95</definedName>
    <definedName name="ColumnTitleRegion19..H96.1">Calendar!$B$100</definedName>
    <definedName name="ColumnTitleRegion2..C14.1">Calendar!$B$4</definedName>
    <definedName name="ColumnTitleRegion20..C98.1">Calendar!$B$100</definedName>
    <definedName name="ColumnTitleRegion21..D98.1">Calendar!$D$111</definedName>
    <definedName name="ColumnTitleRegion22..H110.1">Calendar!$B$116</definedName>
    <definedName name="ColumnTitleRegion23..C112.1">Calendar!$B$116</definedName>
    <definedName name="ColumnTitleRegion24..D112.1">Calendar!$D$127</definedName>
    <definedName name="ColumnTitleRegion25..H124.1">Calendar!$B$132</definedName>
    <definedName name="ColumnTitleRegion26..C126.1">Calendar!$B$132</definedName>
    <definedName name="ColumnTitleRegion27..D126.1">Calendar!$D$143</definedName>
    <definedName name="ColumnTitleRegion28..H138.1">Calendar!$B$148</definedName>
    <definedName name="ColumnTitleRegion29..C140.1">Calendar!$B$148</definedName>
    <definedName name="ColumnTitleRegion3..D14.1">Calendar!$D$15</definedName>
    <definedName name="ColumnTitleRegion30..D140.1">Calendar!$D$159</definedName>
    <definedName name="ColumnTitleRegion31..H152.1">Calendar!$B$164</definedName>
    <definedName name="ColumnTitleRegion32..C154.1">Calendar!$B$164</definedName>
    <definedName name="ColumnTitleRegion33..D154.1">Calendar!$D$175</definedName>
    <definedName name="ColumnTitleRegion34..H166.1">Calendar!$B$180</definedName>
    <definedName name="ColumnTitleRegion35..C168.1">Calendar!$B$180</definedName>
    <definedName name="ColumnTitleRegion36..D168.1">Calendar!$D$191</definedName>
    <definedName name="ColumnTitleRegion4..H26.1">Calendar!$B$20</definedName>
    <definedName name="ColumnTitleRegion5..C28.1">Calendar!$B$20</definedName>
    <definedName name="ColumnTitleRegion6..D28.1">Calendar!$D$31</definedName>
    <definedName name="ColumnTitleRegion7..H40.1">Calendar!$B$36</definedName>
    <definedName name="ColumnTitleRegion8..C42.1">Calendar!$B$36</definedName>
    <definedName name="ColumnTitleRegion9..D42.1">Calendar!$D$47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Calendar!$B$4</definedName>
    <definedName name="WeekStartValue">IF(WeekStart="Monday",2,1)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<sst xmlns="http://schemas.openxmlformats.org/spreadsheetml/2006/main" count="67" uniqueCount="21">
  <si>
    <t>Notes:</t>
  </si>
  <si>
    <t>Monday</t>
  </si>
  <si>
    <t xml:space="preserve"> </t>
  </si>
  <si>
    <t>July</t>
  </si>
  <si>
    <t>INDEPENDENCE DAY</t>
  </si>
  <si>
    <t>FOUNDATION DAY</t>
  </si>
  <si>
    <t>MSE</t>
  </si>
  <si>
    <t>GURUNANAK JAYANTI</t>
  </si>
  <si>
    <t>PL</t>
  </si>
  <si>
    <t>DIWALI</t>
  </si>
  <si>
    <t>ESE</t>
  </si>
  <si>
    <t>PL
Maharashtra Din</t>
  </si>
  <si>
    <t>Mohram</t>
  </si>
  <si>
    <t xml:space="preserve">
Good Friday</t>
  </si>
  <si>
    <t>EID E MILAD</t>
  </si>
  <si>
    <t>GAURI PUJAN</t>
  </si>
  <si>
    <t>ANANT CHATURDASHI</t>
  </si>
  <si>
    <t>GANDHI JAYANTI  DASARA</t>
  </si>
  <si>
    <t>CHRISMAS</t>
  </si>
  <si>
    <t>VIJAYA DASHMI / DASARA</t>
  </si>
  <si>
    <t>INTERNAL ASSESSMENT GD/PPT, CP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</si>
</sst>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"/>
  </numFmts>
  <fonts count="28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color rgb="FFFF0000"/>
      <name val="Century Schoolbook"/>
      <family val="1"/>
      <scheme val="minor"/>
    </font>
    <font>
      <sz val="11"/>
      <color rgb="FFFF0000"/>
      <name val="Century Schoolbook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79998168889431442"/>
        <bgColor indexed="64"/>
      </patternFill>
    </fill>
  </fills>
  <borders count="7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133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NumberFormat="1" applyFont="1" applyFill="1" applyBorder="1">
      <alignment horizontal="left" vertical="top" wrapText="1" indent="1"/>
    </xf>
    <xf numFmtId="0" fontId="17" fillId="0" borderId="0" xfId="7" applyNumberFormat="1" applyFont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164" fontId="20" fillId="0" borderId="0" xfId="5" applyFont="1" applyFill="1" applyBorder="1" applyAlignment="1">
      <alignment horizontal="left" wrapText="1" indent="1"/>
    </xf>
    <xf numFmtId="0" fontId="16" fillId="0" borderId="0" xfId="6" applyNumberFormat="1" applyFont="1" applyFill="1" applyBorder="1">
      <alignment horizontal="left" vertical="top" wrapText="1" indent="1"/>
    </xf>
    <xf numFmtId="164" fontId="20" fillId="0" borderId="10" xfId="5" applyFont="1" applyFill="1" applyBorder="1" applyAlignment="1">
      <alignment horizontal="left" wrapText="1" indent="1"/>
    </xf>
    <xf numFmtId="0" fontId="16" fillId="0" borderId="11" xfId="6" applyNumberFormat="1" applyFont="1" applyFill="1" applyBorder="1">
      <alignment horizontal="left" vertical="top" wrapText="1" indent="1"/>
    </xf>
    <xf numFmtId="164" fontId="20" fillId="0" borderId="12" xfId="5" applyFont="1" applyFill="1" applyBorder="1" applyAlignment="1">
      <alignment horizontal="left" wrapText="1" indent="1"/>
    </xf>
    <xf numFmtId="0" fontId="16" fillId="0" borderId="13" xfId="6" applyNumberFormat="1" applyFont="1" applyFill="1" applyBorder="1">
      <alignment horizontal="left" vertical="top" wrapText="1" indent="1"/>
    </xf>
    <xf numFmtId="164" fontId="20" fillId="0" borderId="21" xfId="5" applyFont="1" applyFill="1" applyBorder="1" applyAlignment="1">
      <alignment horizontal="left" wrapText="1" indent="1"/>
    </xf>
    <xf numFmtId="0" fontId="16" fillId="0" borderId="21" xfId="6" applyNumberFormat="1" applyFont="1" applyFill="1" applyBorder="1">
      <alignment horizontal="left" vertical="top" wrapText="1" indent="1"/>
    </xf>
    <xf numFmtId="164" fontId="20" fillId="0" borderId="22" xfId="5" applyFont="1" applyFill="1" applyBorder="1" applyAlignment="1">
      <alignment horizontal="left" wrapText="1" indent="1"/>
    </xf>
    <xf numFmtId="0" fontId="16" fillId="0" borderId="23" xfId="6" applyNumberFormat="1" applyFont="1" applyFill="1" applyBorder="1">
      <alignment horizontal="left" vertical="top" wrapText="1" indent="1"/>
    </xf>
    <xf numFmtId="164" fontId="20" fillId="0" borderId="30" xfId="5" applyFont="1" applyFill="1" applyBorder="1" applyAlignment="1">
      <alignment horizontal="left" wrapText="1" indent="1"/>
    </xf>
    <xf numFmtId="0" fontId="16" fillId="0" borderId="30" xfId="6" applyNumberFormat="1" applyFont="1" applyFill="1" applyBorder="1">
      <alignment horizontal="left" vertical="top" wrapText="1" indent="1"/>
    </xf>
    <xf numFmtId="164" fontId="20" fillId="0" borderId="31" xfId="5" applyFont="1" applyFill="1" applyBorder="1" applyAlignment="1">
      <alignment horizontal="left" wrapText="1" indent="1"/>
    </xf>
    <xf numFmtId="164" fontId="20" fillId="0" borderId="32" xfId="5" applyFont="1" applyFill="1" applyBorder="1" applyAlignment="1">
      <alignment horizontal="left" wrapText="1" indent="1"/>
    </xf>
    <xf numFmtId="0" fontId="16" fillId="0" borderId="33" xfId="6" applyNumberFormat="1" applyFont="1" applyFill="1" applyBorder="1">
      <alignment horizontal="left" vertical="top" wrapText="1" indent="1"/>
    </xf>
    <xf numFmtId="0" fontId="16" fillId="0" borderId="34" xfId="6" applyNumberFormat="1" applyFont="1" applyFill="1" applyBorder="1">
      <alignment horizontal="left" vertical="top" wrapText="1" indent="1"/>
    </xf>
    <xf numFmtId="164" fontId="20" fillId="0" borderId="14" xfId="5" applyFont="1" applyFill="1" applyBorder="1" applyAlignment="1">
      <alignment horizontal="left" wrapText="1" indent="1"/>
    </xf>
    <xf numFmtId="0" fontId="16" fillId="0" borderId="14" xfId="6" applyNumberFormat="1" applyFont="1" applyFill="1" applyBorder="1">
      <alignment horizontal="left" vertical="top" wrapText="1" indent="1"/>
    </xf>
    <xf numFmtId="164" fontId="20" fillId="0" borderId="15" xfId="5" applyFont="1" applyFill="1" applyBorder="1" applyAlignment="1">
      <alignment horizontal="left" wrapText="1" indent="1"/>
    </xf>
    <xf numFmtId="0" fontId="16" fillId="0" borderId="16" xfId="6" applyNumberFormat="1" applyFont="1" applyFill="1" applyBorder="1">
      <alignment horizontal="left" vertical="top" wrapText="1" indent="1"/>
    </xf>
    <xf numFmtId="164" fontId="20" fillId="0" borderId="39" xfId="5" applyFont="1" applyFill="1" applyBorder="1" applyAlignment="1">
      <alignment horizontal="left" wrapText="1" indent="1"/>
    </xf>
    <xf numFmtId="0" fontId="16" fillId="0" borderId="39" xfId="6" applyNumberFormat="1" applyFont="1" applyFill="1" applyBorder="1">
      <alignment horizontal="left" vertical="top" wrapText="1" indent="1"/>
    </xf>
    <xf numFmtId="164" fontId="20" fillId="0" borderId="40" xfId="5" applyFont="1" applyFill="1" applyBorder="1" applyAlignment="1">
      <alignment horizontal="left" wrapText="1" indent="1"/>
    </xf>
    <xf numFmtId="0" fontId="16" fillId="0" borderId="41" xfId="6" applyNumberFormat="1" applyFont="1" applyFill="1" applyBorder="1">
      <alignment horizontal="left" vertical="top" wrapText="1" indent="1"/>
    </xf>
    <xf numFmtId="164" fontId="20" fillId="0" borderId="46" xfId="5" applyFont="1" applyFill="1" applyBorder="1" applyAlignment="1">
      <alignment horizontal="left" wrapText="1" indent="1"/>
    </xf>
    <xf numFmtId="0" fontId="16" fillId="0" borderId="46" xfId="6" applyNumberFormat="1" applyFont="1" applyFill="1" applyBorder="1">
      <alignment horizontal="left" vertical="top" wrapText="1" indent="1"/>
    </xf>
    <xf numFmtId="164" fontId="20" fillId="0" borderId="47" xfId="5" applyFont="1" applyFill="1" applyBorder="1" applyAlignment="1">
      <alignment horizontal="left" wrapText="1" indent="1"/>
    </xf>
    <xf numFmtId="164" fontId="20" fillId="0" borderId="48" xfId="5" applyFont="1" applyFill="1" applyBorder="1" applyAlignment="1">
      <alignment horizontal="left" wrapText="1" indent="1"/>
    </xf>
    <xf numFmtId="0" fontId="16" fillId="0" borderId="49" xfId="6" applyNumberFormat="1" applyFont="1" applyFill="1" applyBorder="1">
      <alignment horizontal="left" vertical="top" wrapText="1" indent="1"/>
    </xf>
    <xf numFmtId="0" fontId="16" fillId="0" borderId="50" xfId="6" applyNumberFormat="1" applyFont="1" applyFill="1" applyBorder="1">
      <alignment horizontal="left" vertical="top" wrapText="1" indent="1"/>
    </xf>
    <xf numFmtId="164" fontId="20" fillId="0" borderId="55" xfId="5" applyFont="1" applyFill="1" applyBorder="1" applyAlignment="1">
      <alignment horizontal="left" wrapText="1" indent="1"/>
    </xf>
    <xf numFmtId="0" fontId="16" fillId="0" borderId="55" xfId="6" applyNumberFormat="1" applyFont="1" applyFill="1" applyBorder="1">
      <alignment horizontal="left" vertical="top" wrapText="1" indent="1"/>
    </xf>
    <xf numFmtId="164" fontId="20" fillId="0" borderId="56" xfId="5" applyFont="1" applyFill="1" applyBorder="1" applyAlignment="1">
      <alignment horizontal="left" wrapText="1" indent="1"/>
    </xf>
    <xf numFmtId="164" fontId="20" fillId="0" borderId="57" xfId="5" applyFont="1" applyFill="1" applyBorder="1" applyAlignment="1">
      <alignment horizontal="left" wrapText="1" indent="1"/>
    </xf>
    <xf numFmtId="0" fontId="16" fillId="0" borderId="58" xfId="6" applyNumberFormat="1" applyFont="1" applyFill="1" applyBorder="1">
      <alignment horizontal="left" vertical="top" wrapText="1" indent="1"/>
    </xf>
    <xf numFmtId="0" fontId="16" fillId="0" borderId="59" xfId="6" applyNumberFormat="1" applyFont="1" applyFill="1" applyBorder="1">
      <alignment horizontal="left" vertical="top" wrapText="1" indent="1"/>
    </xf>
    <xf numFmtId="164" fontId="20" fillId="0" borderId="24" xfId="5" applyFont="1" applyFill="1" applyBorder="1" applyAlignment="1">
      <alignment horizontal="left" wrapText="1" indent="1"/>
    </xf>
    <xf numFmtId="0" fontId="16" fillId="0" borderId="25" xfId="6" applyNumberFormat="1" applyFont="1" applyFill="1" applyBorder="1">
      <alignment horizontal="left" vertical="top" wrapText="1" indent="1"/>
    </xf>
    <xf numFmtId="164" fontId="23" fillId="0" borderId="14" xfId="5" applyFont="1" applyFill="1" applyBorder="1" applyAlignment="1">
      <alignment horizontal="left" wrapText="1" indent="1"/>
    </xf>
    <xf numFmtId="0" fontId="24" fillId="0" borderId="14" xfId="6" applyNumberFormat="1" applyFont="1" applyFill="1" applyBorder="1">
      <alignment horizontal="left" vertical="top" wrapText="1" indent="1"/>
    </xf>
    <xf numFmtId="164" fontId="23" fillId="0" borderId="12" xfId="5" applyFont="1" applyFill="1" applyBorder="1" applyAlignment="1">
      <alignment horizontal="left" wrapText="1" indent="1"/>
    </xf>
    <xf numFmtId="0" fontId="24" fillId="0" borderId="13" xfId="6" applyNumberFormat="1" applyFont="1" applyFill="1" applyBorder="1">
      <alignment horizontal="left" vertical="top" wrapText="1" indent="1"/>
    </xf>
    <xf numFmtId="164" fontId="23" fillId="0" borderId="0" xfId="5" applyFont="1" applyFill="1" applyBorder="1" applyAlignment="1">
      <alignment horizontal="left" wrapText="1" indent="1"/>
    </xf>
    <xf numFmtId="0" fontId="24" fillId="0" borderId="0" xfId="6" applyNumberFormat="1" applyFont="1" applyFill="1" applyBorder="1">
      <alignment horizontal="left" vertical="top" wrapText="1" indent="1"/>
    </xf>
    <xf numFmtId="164" fontId="23" fillId="0" borderId="15" xfId="5" applyFont="1" applyFill="1" applyBorder="1" applyAlignment="1">
      <alignment horizontal="left" wrapText="1" indent="1"/>
    </xf>
    <xf numFmtId="0" fontId="24" fillId="0" borderId="16" xfId="6" applyNumberFormat="1" applyFont="1" applyFill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0" fontId="26" fillId="0" borderId="21" xfId="6" applyNumberFormat="1" applyFont="1" applyFill="1" applyBorder="1">
      <alignment horizontal="left" vertical="top" wrapText="1" indent="1"/>
    </xf>
    <xf numFmtId="0" fontId="26" fillId="0" borderId="0" xfId="6" applyNumberFormat="1" applyFont="1" applyFill="1" applyBorder="1">
      <alignment horizontal="left" vertical="top" wrapText="1" indent="1"/>
    </xf>
    <xf numFmtId="0" fontId="26" fillId="0" borderId="33" xfId="6" applyNumberFormat="1" applyFont="1" applyFill="1" applyBorder="1">
      <alignment horizontal="left" vertical="top" wrapText="1" indent="1"/>
    </xf>
    <xf numFmtId="0" fontId="26" fillId="0" borderId="34" xfId="6" applyNumberFormat="1" applyFont="1" applyFill="1" applyBorder="1">
      <alignment horizontal="left" vertical="top" wrapText="1" indent="1"/>
    </xf>
    <xf numFmtId="0" fontId="26" fillId="0" borderId="30" xfId="6" applyNumberFormat="1" applyFont="1" applyFill="1" applyBorder="1">
      <alignment horizontal="left" vertical="top" wrapText="1" indent="1"/>
    </xf>
    <xf numFmtId="0" fontId="16" fillId="14" borderId="21" xfId="6" applyNumberFormat="1" applyFont="1" applyFill="1" applyBorder="1">
      <alignment horizontal="left" vertical="top" wrapText="1" indent="1"/>
    </xf>
    <xf numFmtId="0" fontId="27" fillId="0" borderId="21" xfId="6" applyNumberFormat="1" applyFont="1" applyFill="1" applyBorder="1">
      <alignment horizontal="left" vertical="top" wrapText="1" indent="1"/>
    </xf>
    <xf numFmtId="0" fontId="19" fillId="0" borderId="0" xfId="2" applyFont="1" applyFill="1" applyAlignment="1">
      <alignment horizontal="left" vertical="center"/>
    </xf>
    <xf numFmtId="164" fontId="18" fillId="0" borderId="35" xfId="8" applyFont="1" applyBorder="1" applyAlignment="1">
      <alignment horizontal="left" wrapText="1" indent="1"/>
    </xf>
    <xf numFmtId="164" fontId="18" fillId="0" borderId="32" xfId="8" applyFont="1" applyBorder="1" applyAlignment="1">
      <alignment horizontal="left" wrapText="1" indent="1"/>
    </xf>
    <xf numFmtId="164" fontId="18" fillId="0" borderId="36" xfId="8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5" fillId="0" borderId="15" xfId="8" applyNumberFormat="1" applyFont="1" applyBorder="1" applyAlignment="1">
      <alignment horizontal="left" wrapText="1" indent="1"/>
    </xf>
    <xf numFmtId="0" fontId="25" fillId="0" borderId="18" xfId="8" applyNumberFormat="1" applyFont="1" applyBorder="1" applyAlignment="1">
      <alignment horizontal="left" wrapText="1" indent="1"/>
    </xf>
    <xf numFmtId="0" fontId="24" fillId="0" borderId="19" xfId="7" applyNumberFormat="1" applyFont="1" applyBorder="1">
      <alignment horizontal="left" vertical="top" wrapText="1" indent="1"/>
    </xf>
    <xf numFmtId="0" fontId="24" fillId="0" borderId="16" xfId="7" applyNumberFormat="1" applyFont="1" applyBorder="1">
      <alignment horizontal="left" vertical="top" wrapText="1" indent="1"/>
    </xf>
    <xf numFmtId="0" fontId="24" fillId="0" borderId="20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8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2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5" xfId="7" applyNumberFormat="1" applyFont="1" applyBorder="1">
      <alignment horizontal="left" vertical="top" wrapText="1" indent="1"/>
    </xf>
    <xf numFmtId="164" fontId="18" fillId="0" borderId="17" xfId="8" applyFont="1" applyBorder="1" applyAlignment="1">
      <alignment horizontal="left" wrapText="1" indent="1"/>
    </xf>
    <xf numFmtId="164" fontId="18" fillId="0" borderId="15" xfId="8" applyFont="1" applyBorder="1" applyAlignment="1">
      <alignment horizontal="left" wrapText="1" indent="1"/>
    </xf>
    <xf numFmtId="164" fontId="18" fillId="0" borderId="18" xfId="8" applyFont="1" applyBorder="1" applyAlignment="1">
      <alignment horizontal="left" wrapText="1" indent="1"/>
    </xf>
    <xf numFmtId="164" fontId="18" fillId="0" borderId="42" xfId="8" applyFont="1" applyBorder="1" applyAlignment="1">
      <alignment horizontal="left" wrapText="1" indent="1"/>
    </xf>
    <xf numFmtId="164" fontId="18" fillId="0" borderId="40" xfId="8" applyFont="1" applyBorder="1" applyAlignment="1">
      <alignment horizontal="left" wrapText="1" indent="1"/>
    </xf>
    <xf numFmtId="164" fontId="18" fillId="0" borderId="43" xfId="8" applyFont="1" applyBorder="1" applyAlignment="1">
      <alignment horizontal="left" wrapText="1" indent="1"/>
    </xf>
    <xf numFmtId="164" fontId="18" fillId="0" borderId="26" xfId="8" applyFont="1" applyBorder="1" applyAlignment="1">
      <alignment horizontal="left" wrapText="1" indent="1"/>
    </xf>
    <xf numFmtId="164" fontId="18" fillId="0" borderId="24" xfId="8" applyFont="1" applyBorder="1" applyAlignment="1">
      <alignment horizontal="left" wrapText="1" indent="1"/>
    </xf>
    <xf numFmtId="164" fontId="18" fillId="0" borderId="27" xfId="8" applyFont="1" applyBorder="1" applyAlignment="1">
      <alignment horizontal="left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25" xfId="7" applyNumberFormat="1" applyFont="1" applyBorder="1">
      <alignment horizontal="left" vertical="top" wrapText="1" indent="1"/>
    </xf>
    <xf numFmtId="0" fontId="16" fillId="0" borderId="29" xfId="7" applyNumberFormat="1" applyFont="1" applyBorder="1">
      <alignment horizontal="left" vertical="top" wrapText="1" indent="1"/>
    </xf>
    <xf numFmtId="164" fontId="18" fillId="0" borderId="60" xfId="8" applyFont="1" applyBorder="1" applyAlignment="1">
      <alignment horizontal="left" wrapText="1" indent="1"/>
    </xf>
    <xf numFmtId="164" fontId="18" fillId="0" borderId="57" xfId="8" applyFont="1" applyBorder="1" applyAlignment="1">
      <alignment horizontal="left" wrapText="1" indent="1"/>
    </xf>
    <xf numFmtId="164" fontId="18" fillId="0" borderId="61" xfId="8" applyFont="1" applyBorder="1" applyAlignment="1">
      <alignment horizontal="left" wrapText="1" indent="1"/>
    </xf>
    <xf numFmtId="0" fontId="16" fillId="0" borderId="62" xfId="7" applyNumberFormat="1" applyFont="1" applyBorder="1">
      <alignment horizontal="left" vertical="top" wrapText="1" indent="1"/>
    </xf>
    <xf numFmtId="0" fontId="16" fillId="0" borderId="59" xfId="7" applyNumberFormat="1" applyFont="1" applyBorder="1">
      <alignment horizontal="left" vertical="top" wrapText="1" indent="1"/>
    </xf>
    <xf numFmtId="0" fontId="16" fillId="0" borderId="63" xfId="7" applyNumberFormat="1" applyFont="1" applyBorder="1">
      <alignment horizontal="left" vertical="top" wrapText="1" indent="1"/>
    </xf>
    <xf numFmtId="164" fontId="18" fillId="0" borderId="51" xfId="8" applyFont="1" applyBorder="1" applyAlignment="1">
      <alignment horizontal="left" wrapText="1" indent="1"/>
    </xf>
    <xf numFmtId="164" fontId="18" fillId="0" borderId="48" xfId="8" applyFont="1" applyBorder="1" applyAlignment="1">
      <alignment horizontal="left" wrapText="1" indent="1"/>
    </xf>
    <xf numFmtId="164" fontId="18" fillId="0" borderId="52" xfId="8" applyFont="1" applyBorder="1" applyAlignment="1">
      <alignment horizontal="left" wrapText="1" indent="1"/>
    </xf>
    <xf numFmtId="0" fontId="16" fillId="0" borderId="53" xfId="7" applyNumberFormat="1" applyFont="1" applyBorder="1">
      <alignment horizontal="left" vertical="top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54" xfId="7" applyNumberFormat="1" applyFont="1" applyBorder="1">
      <alignment horizontal="left" vertical="top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/>
    <cellStyle name="Day Detail" xfId="6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/>
    <cellStyle name="Notes Header" xfId="8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9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5.png"/><Relationship Id="rId5" Type="http://schemas.openxmlformats.org/officeDocument/2006/relationships/image" Target="../media/image11.png"/><Relationship Id="rId10" Type="http://schemas.openxmlformats.org/officeDocument/2006/relationships/image" Target="../media/image4.png"/><Relationship Id="rId4" Type="http://schemas.openxmlformats.org/officeDocument/2006/relationships/image" Target="../media/image10.png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97</xdr:row>
      <xdr:rowOff>0</xdr:rowOff>
    </xdr:from>
    <xdr:to>
      <xdr:col>8</xdr:col>
      <xdr:colOff>508</xdr:colOff>
      <xdr:row>98</xdr:row>
      <xdr:rowOff>12192</xdr:rowOff>
    </xdr:to>
    <xdr:pic>
      <xdr:nvPicPr>
        <xdr:cNvPr id="56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32776F07-C986-4D19-BAEF-B3256EF26C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4482846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508</xdr:colOff>
      <xdr:row>114</xdr:row>
      <xdr:rowOff>16002</xdr:rowOff>
    </xdr:to>
    <xdr:pic>
      <xdr:nvPicPr>
        <xdr:cNvPr id="57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31CFDA63-C4DC-401D-93CF-833DE9AFA0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228082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508</xdr:colOff>
      <xdr:row>130</xdr:row>
      <xdr:rowOff>16002</xdr:rowOff>
    </xdr:to>
    <xdr:pic>
      <xdr:nvPicPr>
        <xdr:cNvPr id="58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2778BA14-FE4D-4240-8AAB-9ABFE43084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97331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508</xdr:colOff>
      <xdr:row>146</xdr:row>
      <xdr:rowOff>16002</xdr:rowOff>
    </xdr:to>
    <xdr:pic>
      <xdr:nvPicPr>
        <xdr:cNvPr id="59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2D21C184-0D1E-4E24-AFF7-12D6EA1BF3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6718554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508</xdr:colOff>
      <xdr:row>162</xdr:row>
      <xdr:rowOff>12192</xdr:rowOff>
    </xdr:to>
    <xdr:pic>
      <xdr:nvPicPr>
        <xdr:cNvPr id="60" name="Picture_11" descr="Cartoon graphic of a guy in the library" title="Banner 10">
          <a:extLst>
            <a:ext uri="{FF2B5EF4-FFF2-40B4-BE49-F238E27FC236}">
              <a16:creationId xmlns:a16="http://schemas.microsoft.com/office/drawing/2014/main" id="{A268586E-2B64-4EE5-98FB-0D7A8F3CDF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4637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508</xdr:colOff>
      <xdr:row>178</xdr:row>
      <xdr:rowOff>12192</xdr:rowOff>
    </xdr:to>
    <xdr:pic>
      <xdr:nvPicPr>
        <xdr:cNvPr id="61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D636558A-5B43-4C2D-9F8C-5DFFBEDB1A9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82090260"/>
          <a:ext cx="4315968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Picture_1" descr="Cartoon graphic of two people celebrating the New Year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Picture_2" descr="Cartoon graphic of a guy on skateboard in a school zone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Picture_3" descr="Cartoon graphic of a couple attending a prom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Picture_4" descr="Cartoon graphic of a guy studying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Picture_5" descr="Cartoon graphic of two friends having a snack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Picture_6" descr="Cartoon graphic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Picture_7" descr="Cartoon graphic of two people playing volleyball in a beach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Picture_8" descr="Cartoon graphic of a girl singing on a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Picture_9" descr="Cartoon graphic of a football player and 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Picture_10" descr="Cartoon graphic of two people doing trick or treat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Picture_11" descr="Cartoon graphic of a guy in the library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Picture_12" descr="Cartoon graphic of two people singing a Christmas song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I192"/>
  <sheetViews>
    <sheetView showGridLines="0" tabSelected="1" topLeftCell="A31" zoomScaleNormal="100" zoomScaleSheetLayoutView="55" workbookViewId="0">
      <selection activeCell="E42" sqref="E42"/>
    </sheetView>
  </sheetViews>
  <sheetFormatPr defaultColWidth="8.58203125" defaultRowHeight="14" x14ac:dyDescent="0.3"/>
  <cols>
    <col min="1" max="1" width="1.58203125" style="1" customWidth="1"/>
    <col min="2" max="8" width="18.83203125" style="1" customWidth="1"/>
    <col min="9" max="9" width="1.58203125" style="1" customWidth="1"/>
    <col min="10" max="13" width="8.58203125" style="1"/>
    <col min="14" max="14" width="6.58203125" style="1" customWidth="1"/>
    <col min="15" max="16384" width="8.58203125" style="1"/>
  </cols>
  <sheetData>
    <row r="1" spans="1:9" ht="9" customHeight="1" x14ac:dyDescent="0.3">
      <c r="A1" s="1" t="s">
        <v>2</v>
      </c>
      <c r="I1" s="1" t="s">
        <v>2</v>
      </c>
    </row>
    <row r="2" spans="1:9" s="2" customFormat="1" ht="95.25" customHeight="1" x14ac:dyDescent="0.3">
      <c r="A2" s="1"/>
      <c r="B2" s="7">
        <v>2026</v>
      </c>
      <c r="C2" s="90" t="s">
        <v>3</v>
      </c>
      <c r="D2" s="90"/>
    </row>
    <row r="3" spans="1:9" ht="9" customHeight="1" x14ac:dyDescent="0.3"/>
    <row r="4" spans="1:9" s="6" customFormat="1" ht="24" customHeight="1" x14ac:dyDescent="0.3">
      <c r="B4" s="55" t="s">
        <v>1</v>
      </c>
      <c r="C4" s="56" t="str">
        <f>(TEXT(C5,"dddd"))</f>
        <v>Tuesday</v>
      </c>
      <c r="D4" s="57" t="str">
        <f>TEXT(D5,"dddd")</f>
        <v>Wednesday</v>
      </c>
      <c r="E4" s="56" t="str">
        <f>TEXT(E5,"dddd")</f>
        <v>Thursday</v>
      </c>
      <c r="F4" s="57" t="str">
        <f>TEXT(F5,"dddd")</f>
        <v>Friday</v>
      </c>
      <c r="G4" s="56" t="str">
        <f>TEXT(G5,"dddd")</f>
        <v>Saturday</v>
      </c>
      <c r="H4" s="58" t="str">
        <f>(TEXT(H5,"dddd"))</f>
        <v>Sunday</v>
      </c>
    </row>
    <row r="5" spans="1:9" s="8" customFormat="1" ht="24" customHeight="1" x14ac:dyDescent="0.45">
      <c r="B5" s="47">
        <f t="array" ref="B5:H5">Days+1+DATE(Calendar1Year,Calendar1MonthOption,1)-WEEKDAY(DATE(Calendar1Year,Calendar1MonthOption,1),WeekdayOption)</f>
        <v>46202</v>
      </c>
      <c r="C5" s="51">
        <v>46203</v>
      </c>
      <c r="D5" s="47">
        <v>46204</v>
      </c>
      <c r="E5" s="51">
        <v>46205</v>
      </c>
      <c r="F5" s="47">
        <v>46206</v>
      </c>
      <c r="G5" s="51">
        <v>46207</v>
      </c>
      <c r="H5" s="47">
        <v>46208</v>
      </c>
    </row>
    <row r="6" spans="1:9" ht="51" customHeight="1" x14ac:dyDescent="0.3">
      <c r="B6" s="48"/>
      <c r="C6" s="52"/>
      <c r="D6" s="48"/>
      <c r="E6" s="52"/>
      <c r="F6" s="48"/>
      <c r="G6" s="52"/>
      <c r="H6" s="48"/>
    </row>
    <row r="7" spans="1:9" s="8" customFormat="1" ht="24" customHeight="1" x14ac:dyDescent="0.45">
      <c r="B7" s="49">
        <f t="array" ref="B7:H7">Days+8+DATE(Calendar1Year,Calendar1MonthOption,1)-WEEKDAY(DATE(Calendar1Year,Calendar1MonthOption,1),WeekdayOption)</f>
        <v>46209</v>
      </c>
      <c r="C7" s="53">
        <v>46210</v>
      </c>
      <c r="D7" s="49">
        <v>46211</v>
      </c>
      <c r="E7" s="53">
        <v>46212</v>
      </c>
      <c r="F7" s="49">
        <v>46213</v>
      </c>
      <c r="G7" s="53">
        <v>46214</v>
      </c>
      <c r="H7" s="49">
        <v>46215</v>
      </c>
    </row>
    <row r="8" spans="1:9" ht="51" customHeight="1" x14ac:dyDescent="0.3">
      <c r="B8" s="50">
        <v>1</v>
      </c>
      <c r="C8" s="54">
        <v>2</v>
      </c>
      <c r="D8" s="50">
        <v>3</v>
      </c>
      <c r="E8" s="54">
        <v>4</v>
      </c>
      <c r="F8" s="50">
        <v>5</v>
      </c>
      <c r="G8" s="54">
        <v>6</v>
      </c>
      <c r="H8" s="50"/>
    </row>
    <row r="9" spans="1:9" s="8" customFormat="1" ht="24" customHeight="1" x14ac:dyDescent="0.45">
      <c r="B9" s="47">
        <f t="array" ref="B9:H9">Days+15+DATE(Calendar1Year,Calendar1MonthOption,1)-WEEKDAY(DATE(Calendar1Year,Calendar1MonthOption,1),WeekdayOption)</f>
        <v>46216</v>
      </c>
      <c r="C9" s="51">
        <v>46217</v>
      </c>
      <c r="D9" s="47">
        <v>46218</v>
      </c>
      <c r="E9" s="51">
        <v>46219</v>
      </c>
      <c r="F9" s="47">
        <v>46220</v>
      </c>
      <c r="G9" s="51">
        <v>46221</v>
      </c>
      <c r="H9" s="47">
        <v>46222</v>
      </c>
    </row>
    <row r="10" spans="1:9" ht="51" customHeight="1" x14ac:dyDescent="0.3">
      <c r="B10" s="48">
        <v>7</v>
      </c>
      <c r="C10" s="52">
        <v>8</v>
      </c>
      <c r="D10" s="48">
        <v>9</v>
      </c>
      <c r="E10" s="52">
        <v>10</v>
      </c>
      <c r="F10" s="48">
        <v>11</v>
      </c>
      <c r="G10" s="52">
        <v>12</v>
      </c>
      <c r="H10" s="48"/>
    </row>
    <row r="11" spans="1:9" s="8" customFormat="1" ht="24" customHeight="1" x14ac:dyDescent="0.45">
      <c r="B11" s="49">
        <f t="array" ref="B11:H11">Days+22+DATE(Calendar1Year,Calendar1MonthOption,1)-WEEKDAY(DATE(Calendar1Year,Calendar1MonthOption,1),WeekdayOption)</f>
        <v>46223</v>
      </c>
      <c r="C11" s="53">
        <v>46224</v>
      </c>
      <c r="D11" s="49">
        <v>46225</v>
      </c>
      <c r="E11" s="53">
        <v>46226</v>
      </c>
      <c r="F11" s="49">
        <v>46227</v>
      </c>
      <c r="G11" s="53">
        <v>46228</v>
      </c>
      <c r="H11" s="49">
        <v>46229</v>
      </c>
    </row>
    <row r="12" spans="1:9" ht="51" customHeight="1" x14ac:dyDescent="0.3">
      <c r="B12" s="50">
        <v>13</v>
      </c>
      <c r="C12" s="54">
        <v>14</v>
      </c>
      <c r="D12" s="50">
        <v>15</v>
      </c>
      <c r="E12" s="54">
        <v>16</v>
      </c>
      <c r="F12" s="50">
        <v>17</v>
      </c>
      <c r="G12" s="54">
        <v>18</v>
      </c>
      <c r="H12" s="50"/>
    </row>
    <row r="13" spans="1:9" s="8" customFormat="1" ht="24" customHeight="1" x14ac:dyDescent="0.45">
      <c r="B13" s="47">
        <f t="array" ref="B13:H13">Days+29+DATE(Calendar1Year,Calendar1MonthOption,1)-WEEKDAY(DATE(Calendar1Year,Calendar1MonthOption,1),WeekdayOption)</f>
        <v>46230</v>
      </c>
      <c r="C13" s="51">
        <v>46231</v>
      </c>
      <c r="D13" s="47">
        <v>46232</v>
      </c>
      <c r="E13" s="51">
        <v>46233</v>
      </c>
      <c r="F13" s="47">
        <v>46234</v>
      </c>
      <c r="G13" s="51">
        <v>46235</v>
      </c>
      <c r="H13" s="47">
        <v>46236</v>
      </c>
    </row>
    <row r="14" spans="1:9" ht="51" customHeight="1" x14ac:dyDescent="0.3">
      <c r="B14" s="48">
        <v>19</v>
      </c>
      <c r="C14" s="52">
        <v>20</v>
      </c>
      <c r="D14" s="48">
        <v>21</v>
      </c>
      <c r="E14" s="52">
        <v>22</v>
      </c>
      <c r="F14" s="48">
        <v>23</v>
      </c>
      <c r="G14" s="52"/>
      <c r="H14" s="48"/>
    </row>
    <row r="15" spans="1:9" s="8" customFormat="1" ht="24" customHeight="1" x14ac:dyDescent="0.45">
      <c r="B15" s="49">
        <f t="array" ref="B15:C15">Days+36+DATE(Calendar1Year,Calendar1MonthOption,1)-WEEKDAY(DATE(Calendar1Year,Calendar1MonthOption,1),WeekdayOption)</f>
        <v>46237</v>
      </c>
      <c r="C15" s="53">
        <v>46238</v>
      </c>
      <c r="D15" s="94" t="s">
        <v>0</v>
      </c>
      <c r="E15" s="95"/>
      <c r="F15" s="95"/>
      <c r="G15" s="95"/>
      <c r="H15" s="96"/>
    </row>
    <row r="16" spans="1:9" ht="51" customHeight="1" x14ac:dyDescent="0.3">
      <c r="B16" s="50"/>
      <c r="C16" s="54"/>
      <c r="D16" s="97"/>
      <c r="E16" s="98"/>
      <c r="F16" s="98"/>
      <c r="G16" s="98"/>
      <c r="H16" s="99"/>
    </row>
    <row r="17" spans="1:8" s="3" customFormat="1" ht="9" customHeight="1" x14ac:dyDescent="0.3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3">
      <c r="A18" s="1"/>
      <c r="B18" s="7">
        <f>YEAR(DATE(Calendar1Year,Calendar1MonthOption+1,1))</f>
        <v>2026</v>
      </c>
      <c r="C18" s="90" t="str">
        <f>TEXT(DATE(Calendar1Year,Calendar1MonthOption+1,1),"mmmm")</f>
        <v>August</v>
      </c>
      <c r="D18" s="90"/>
    </row>
    <row r="19" spans="1:8" ht="9" customHeight="1" x14ac:dyDescent="0.3"/>
    <row r="20" spans="1:8" s="6" customFormat="1" ht="24" customHeight="1" x14ac:dyDescent="0.3">
      <c r="B20" s="77" t="str">
        <f t="shared" ref="B20:H20" si="0">TEXT(B21,"dddd")</f>
        <v>Monday</v>
      </c>
      <c r="C20" s="75" t="str">
        <f t="shared" si="0"/>
        <v>Tuesday</v>
      </c>
      <c r="D20" s="76" t="str">
        <f t="shared" si="0"/>
        <v>Wednesday</v>
      </c>
      <c r="E20" s="75" t="str">
        <f t="shared" si="0"/>
        <v>Thursday</v>
      </c>
      <c r="F20" s="76" t="str">
        <f t="shared" si="0"/>
        <v>Friday</v>
      </c>
      <c r="G20" s="75" t="str">
        <f t="shared" si="0"/>
        <v>Saturday</v>
      </c>
      <c r="H20" s="78" t="str">
        <f t="shared" si="0"/>
        <v>Sunday</v>
      </c>
    </row>
    <row r="21" spans="1:8" s="8" customFormat="1" ht="24" customHeight="1" x14ac:dyDescent="0.45">
      <c r="B21" s="15">
        <f t="array" ref="B21:H21">Days+1+DATE(Calendar2Year,Calendar2MonthOption,1)-WEEKDAY(DATE(Calendar2Year,Calendar2MonthOption,1),WeekdayOption)</f>
        <v>46230</v>
      </c>
      <c r="C21" s="9">
        <v>46231</v>
      </c>
      <c r="D21" s="15">
        <v>46232</v>
      </c>
      <c r="E21" s="9">
        <v>46233</v>
      </c>
      <c r="F21" s="15">
        <v>46234</v>
      </c>
      <c r="G21" s="9">
        <v>46235</v>
      </c>
      <c r="H21" s="15">
        <v>46236</v>
      </c>
    </row>
    <row r="22" spans="1:8" ht="51" customHeight="1" x14ac:dyDescent="0.3">
      <c r="B22" s="16"/>
      <c r="C22" s="10"/>
      <c r="D22" s="16"/>
      <c r="E22" s="10"/>
      <c r="F22" s="16"/>
      <c r="G22" s="10">
        <v>24</v>
      </c>
      <c r="H22" s="16"/>
    </row>
    <row r="23" spans="1:8" s="8" customFormat="1" ht="24" customHeight="1" x14ac:dyDescent="0.45">
      <c r="B23" s="17">
        <f t="array" ref="B23:H23">Days+8+DATE(Calendar2Year,Calendar2MonthOption,1)-WEEKDAY(DATE(Calendar2Year,Calendar2MonthOption,1),WeekdayOption)</f>
        <v>46237</v>
      </c>
      <c r="C23" s="45">
        <v>46238</v>
      </c>
      <c r="D23" s="17">
        <v>46239</v>
      </c>
      <c r="E23" s="45">
        <v>46240</v>
      </c>
      <c r="F23" s="17">
        <v>46241</v>
      </c>
      <c r="G23" s="45">
        <v>46242</v>
      </c>
      <c r="H23" s="17">
        <v>46243</v>
      </c>
    </row>
    <row r="24" spans="1:8" ht="51" customHeight="1" x14ac:dyDescent="0.3">
      <c r="B24" s="18">
        <v>25</v>
      </c>
      <c r="C24" s="46">
        <v>26</v>
      </c>
      <c r="D24" s="18">
        <v>27</v>
      </c>
      <c r="E24" s="46">
        <v>28</v>
      </c>
      <c r="F24" s="18">
        <v>29</v>
      </c>
      <c r="G24" s="46">
        <v>30</v>
      </c>
      <c r="H24" s="18"/>
    </row>
    <row r="25" spans="1:8" s="8" customFormat="1" ht="24" customHeight="1" x14ac:dyDescent="0.45">
      <c r="B25" s="15">
        <f t="array" ref="B25:H25">Days+15+DATE(Calendar2Year,Calendar2MonthOption,1)-WEEKDAY(DATE(Calendar2Year,Calendar2MonthOption,1),WeekdayOption)</f>
        <v>46244</v>
      </c>
      <c r="C25" s="9">
        <v>46245</v>
      </c>
      <c r="D25" s="15">
        <v>46246</v>
      </c>
      <c r="E25" s="9">
        <v>46247</v>
      </c>
      <c r="F25" s="15">
        <v>46248</v>
      </c>
      <c r="G25" s="9">
        <v>46249</v>
      </c>
      <c r="H25" s="15">
        <v>46250</v>
      </c>
    </row>
    <row r="26" spans="1:8" ht="51" customHeight="1" x14ac:dyDescent="0.3">
      <c r="B26" s="16">
        <v>31</v>
      </c>
      <c r="C26" s="10">
        <v>32</v>
      </c>
      <c r="D26" s="16">
        <v>33</v>
      </c>
      <c r="E26" s="10">
        <v>34</v>
      </c>
      <c r="F26" s="16">
        <v>35</v>
      </c>
      <c r="G26" s="88" t="s">
        <v>4</v>
      </c>
      <c r="H26" s="16"/>
    </row>
    <row r="27" spans="1:8" s="8" customFormat="1" ht="24" customHeight="1" x14ac:dyDescent="0.45">
      <c r="B27" s="17">
        <f t="array" ref="B27:H27">Days+22+DATE(Calendar2Year,Calendar2MonthOption,1)-WEEKDAY(DATE(Calendar2Year,Calendar2MonthOption,1),WeekdayOption)</f>
        <v>46251</v>
      </c>
      <c r="C27" s="45">
        <v>46252</v>
      </c>
      <c r="D27" s="17">
        <v>46253</v>
      </c>
      <c r="E27" s="45">
        <v>46254</v>
      </c>
      <c r="F27" s="17">
        <v>46255</v>
      </c>
      <c r="G27" s="45">
        <v>46256</v>
      </c>
      <c r="H27" s="17">
        <v>46257</v>
      </c>
    </row>
    <row r="28" spans="1:8" ht="51" customHeight="1" x14ac:dyDescent="0.3">
      <c r="B28" s="18">
        <v>36</v>
      </c>
      <c r="C28" s="46">
        <v>37</v>
      </c>
      <c r="D28" s="18">
        <v>38</v>
      </c>
      <c r="E28" s="46">
        <v>39</v>
      </c>
      <c r="F28" s="18">
        <v>40</v>
      </c>
      <c r="G28" s="46">
        <v>41</v>
      </c>
      <c r="H28" s="18"/>
    </row>
    <row r="29" spans="1:8" s="8" customFormat="1" ht="24" customHeight="1" x14ac:dyDescent="0.45">
      <c r="B29" s="15">
        <f t="array" ref="B29:H29">Days+29+DATE(Calendar2Year,Calendar2MonthOption,1)-WEEKDAY(DATE(Calendar2Year,Calendar2MonthOption,1),WeekdayOption)</f>
        <v>46258</v>
      </c>
      <c r="C29" s="9">
        <v>46259</v>
      </c>
      <c r="D29" s="15">
        <v>46260</v>
      </c>
      <c r="E29" s="9">
        <v>46261</v>
      </c>
      <c r="F29" s="15">
        <v>46262</v>
      </c>
      <c r="G29" s="9">
        <v>46263</v>
      </c>
      <c r="H29" s="15">
        <v>46264</v>
      </c>
    </row>
    <row r="30" spans="1:8" ht="51" customHeight="1" x14ac:dyDescent="0.3">
      <c r="B30" s="16">
        <v>42</v>
      </c>
      <c r="C30" s="10">
        <v>43</v>
      </c>
      <c r="D30" s="88" t="s">
        <v>14</v>
      </c>
      <c r="E30" s="10">
        <v>44</v>
      </c>
      <c r="F30" s="16">
        <v>45</v>
      </c>
      <c r="G30" s="10">
        <v>46</v>
      </c>
      <c r="H30" s="16"/>
    </row>
    <row r="31" spans="1:8" s="8" customFormat="1" ht="24" customHeight="1" x14ac:dyDescent="0.45">
      <c r="B31" s="17">
        <f t="array" ref="B31:C31">Days+36+DATE(Calendar2Year,Calendar2MonthOption,1)-WEEKDAY(DATE(Calendar2Year,Calendar2MonthOption,1),WeekdayOption)</f>
        <v>46265</v>
      </c>
      <c r="C31" s="45">
        <v>46266</v>
      </c>
      <c r="D31" s="115" t="s">
        <v>0</v>
      </c>
      <c r="E31" s="116"/>
      <c r="F31" s="116"/>
      <c r="G31" s="116"/>
      <c r="H31" s="117"/>
    </row>
    <row r="32" spans="1:8" ht="51" customHeight="1" x14ac:dyDescent="0.3">
      <c r="B32" s="20" t="s">
        <v>5</v>
      </c>
      <c r="C32" s="46"/>
      <c r="D32" s="118"/>
      <c r="E32" s="119"/>
      <c r="F32" s="119"/>
      <c r="G32" s="119"/>
      <c r="H32" s="120"/>
    </row>
    <row r="33" spans="1:8" s="3" customFormat="1" ht="9" customHeight="1" x14ac:dyDescent="0.3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3">
      <c r="A34" s="1"/>
      <c r="B34" s="7">
        <f>YEAR(DATE(Calendar2Year,Calendar2MonthOption+1,1))</f>
        <v>2026</v>
      </c>
      <c r="C34" s="90" t="str">
        <f>TEXT(DATE(Calendar2Year,Calendar2MonthOption+1,1),"mmmm")</f>
        <v>September</v>
      </c>
      <c r="D34" s="90"/>
    </row>
    <row r="35" spans="1:8" ht="9" customHeight="1" x14ac:dyDescent="0.3"/>
    <row r="36" spans="1:8" s="6" customFormat="1" ht="24" customHeight="1" x14ac:dyDescent="0.3">
      <c r="B36" s="81" t="str">
        <f t="shared" ref="B36:H36" si="1">TEXT(B37,"dddd")</f>
        <v>Monday</v>
      </c>
      <c r="C36" s="79" t="str">
        <f t="shared" si="1"/>
        <v>Tuesday</v>
      </c>
      <c r="D36" s="80" t="str">
        <f t="shared" si="1"/>
        <v>Wednesday</v>
      </c>
      <c r="E36" s="79" t="str">
        <f t="shared" si="1"/>
        <v>Thursday</v>
      </c>
      <c r="F36" s="80" t="str">
        <f t="shared" si="1"/>
        <v>Friday</v>
      </c>
      <c r="G36" s="79" t="str">
        <f t="shared" si="1"/>
        <v>Saturday</v>
      </c>
      <c r="H36" s="82" t="str">
        <f t="shared" si="1"/>
        <v>Sunday</v>
      </c>
    </row>
    <row r="37" spans="1:8" s="8" customFormat="1" ht="24" customHeight="1" x14ac:dyDescent="0.45">
      <c r="B37" s="19">
        <f t="array" ref="B37:H37">Days+1+DATE(Calendar3Year,Calendar3MonthOption,1)-WEEKDAY(DATE(Calendar3Year,Calendar3MonthOption,1),WeekdayOption)</f>
        <v>46265</v>
      </c>
      <c r="C37" s="9">
        <v>46266</v>
      </c>
      <c r="D37" s="19">
        <v>46267</v>
      </c>
      <c r="E37" s="9">
        <v>46268</v>
      </c>
      <c r="F37" s="19">
        <v>46269</v>
      </c>
      <c r="G37" s="9">
        <v>46270</v>
      </c>
      <c r="H37" s="19">
        <v>46271</v>
      </c>
    </row>
    <row r="38" spans="1:8" ht="51" customHeight="1" x14ac:dyDescent="0.3">
      <c r="B38" s="20" t="s">
        <v>5</v>
      </c>
      <c r="C38" s="10">
        <v>47</v>
      </c>
      <c r="D38" s="20">
        <v>48</v>
      </c>
      <c r="E38" s="10">
        <v>49</v>
      </c>
      <c r="F38" s="20">
        <v>50</v>
      </c>
      <c r="G38" s="10">
        <v>51</v>
      </c>
      <c r="H38" s="20"/>
    </row>
    <row r="39" spans="1:8" s="8" customFormat="1" ht="24" customHeight="1" x14ac:dyDescent="0.45">
      <c r="B39" s="21">
        <f t="array" ref="B39:H39">Days+8+DATE(Calendar3Year,Calendar3MonthOption,1)-WEEKDAY(DATE(Calendar3Year,Calendar3MonthOption,1),WeekdayOption)</f>
        <v>46272</v>
      </c>
      <c r="C39" s="22">
        <v>46273</v>
      </c>
      <c r="D39" s="21">
        <v>46274</v>
      </c>
      <c r="E39" s="22">
        <v>46275</v>
      </c>
      <c r="F39" s="21">
        <v>46276</v>
      </c>
      <c r="G39" s="22">
        <v>46277</v>
      </c>
      <c r="H39" s="21">
        <v>46278</v>
      </c>
    </row>
    <row r="40" spans="1:8" ht="51" customHeight="1" x14ac:dyDescent="0.3">
      <c r="B40" s="89" t="s">
        <v>6</v>
      </c>
      <c r="C40" s="89" t="s">
        <v>6</v>
      </c>
      <c r="D40" s="89" t="s">
        <v>6</v>
      </c>
      <c r="E40" s="89" t="s">
        <v>6</v>
      </c>
      <c r="F40" s="89" t="s">
        <v>6</v>
      </c>
      <c r="G40" s="89" t="s">
        <v>6</v>
      </c>
      <c r="H40" s="23"/>
    </row>
    <row r="41" spans="1:8" s="8" customFormat="1" ht="24" customHeight="1" x14ac:dyDescent="0.45">
      <c r="B41" s="19">
        <f t="array" ref="B41:H41">Days+15+DATE(Calendar3Year,Calendar3MonthOption,1)-WEEKDAY(DATE(Calendar3Year,Calendar3MonthOption,1),WeekdayOption)</f>
        <v>46279</v>
      </c>
      <c r="C41" s="9">
        <v>46280</v>
      </c>
      <c r="D41" s="19">
        <v>46281</v>
      </c>
      <c r="E41" s="9">
        <v>46282</v>
      </c>
      <c r="F41" s="19">
        <v>46283</v>
      </c>
      <c r="G41" s="9">
        <v>46284</v>
      </c>
      <c r="H41" s="19">
        <v>46285</v>
      </c>
    </row>
    <row r="42" spans="1:8" ht="51" customHeight="1" x14ac:dyDescent="0.3">
      <c r="B42" s="10">
        <v>52</v>
      </c>
      <c r="C42" s="20">
        <v>53</v>
      </c>
      <c r="D42" s="10">
        <v>54</v>
      </c>
      <c r="E42" s="10">
        <v>55</v>
      </c>
      <c r="F42" s="88" t="s">
        <v>15</v>
      </c>
      <c r="G42" s="10">
        <v>56</v>
      </c>
      <c r="H42" s="20"/>
    </row>
    <row r="43" spans="1:8" s="8" customFormat="1" ht="24" customHeight="1" x14ac:dyDescent="0.45">
      <c r="B43" s="21">
        <f t="array" ref="B43:H43">Days+22+DATE(Calendar3Year,Calendar3MonthOption,1)-WEEKDAY(DATE(Calendar3Year,Calendar3MonthOption,1),WeekdayOption)</f>
        <v>46286</v>
      </c>
      <c r="C43" s="22">
        <v>46287</v>
      </c>
      <c r="D43" s="21">
        <v>46288</v>
      </c>
      <c r="E43" s="22">
        <v>46289</v>
      </c>
      <c r="F43" s="21">
        <v>46290</v>
      </c>
      <c r="G43" s="22">
        <v>46291</v>
      </c>
      <c r="H43" s="21">
        <v>46292</v>
      </c>
    </row>
    <row r="44" spans="1:8" ht="51" customHeight="1" x14ac:dyDescent="0.3">
      <c r="B44" s="23">
        <v>57</v>
      </c>
      <c r="C44" s="24">
        <v>58</v>
      </c>
      <c r="D44" s="23">
        <v>59</v>
      </c>
      <c r="E44" s="24">
        <v>60</v>
      </c>
      <c r="F44" s="88" t="s">
        <v>16</v>
      </c>
      <c r="G44" s="24">
        <v>61</v>
      </c>
      <c r="H44" s="23"/>
    </row>
    <row r="45" spans="1:8" s="8" customFormat="1" ht="24" customHeight="1" x14ac:dyDescent="0.45">
      <c r="B45" s="19">
        <f t="array" ref="B45:H45">Days+29+DATE(Calendar3Year,Calendar3MonthOption,1)-WEEKDAY(DATE(Calendar3Year,Calendar3MonthOption,1),WeekdayOption)</f>
        <v>46293</v>
      </c>
      <c r="C45" s="9">
        <v>46294</v>
      </c>
      <c r="D45" s="19">
        <v>46295</v>
      </c>
      <c r="E45" s="9">
        <v>46296</v>
      </c>
      <c r="F45" s="19">
        <v>46297</v>
      </c>
      <c r="G45" s="9">
        <v>46298</v>
      </c>
      <c r="H45" s="19">
        <v>46299</v>
      </c>
    </row>
    <row r="46" spans="1:8" ht="51" customHeight="1" x14ac:dyDescent="0.3">
      <c r="B46" s="20">
        <v>62</v>
      </c>
      <c r="C46" s="10">
        <v>63</v>
      </c>
      <c r="D46" s="10">
        <v>64</v>
      </c>
      <c r="E46" s="10"/>
      <c r="F46" s="20"/>
      <c r="G46" s="10"/>
      <c r="H46" s="20"/>
    </row>
    <row r="47" spans="1:8" s="8" customFormat="1" ht="24" customHeight="1" x14ac:dyDescent="0.45">
      <c r="B47" s="21">
        <f t="array" ref="B47:C47">Days+36+DATE(Calendar3Year,Calendar3MonthOption,1)-WEEKDAY(DATE(Calendar3Year,Calendar3MonthOption,1),WeekdayOption)</f>
        <v>46300</v>
      </c>
      <c r="C47" s="22">
        <v>46301</v>
      </c>
      <c r="D47" s="91" t="s">
        <v>0</v>
      </c>
      <c r="E47" s="92"/>
      <c r="F47" s="92"/>
      <c r="G47" s="92"/>
      <c r="H47" s="93"/>
    </row>
    <row r="48" spans="1:8" ht="51" customHeight="1" x14ac:dyDescent="0.3">
      <c r="B48" s="23"/>
      <c r="C48" s="24"/>
      <c r="D48" s="100"/>
      <c r="E48" s="101"/>
      <c r="F48" s="101"/>
      <c r="G48" s="101"/>
      <c r="H48" s="102"/>
    </row>
    <row r="49" spans="1:8" s="3" customFormat="1" ht="9" customHeight="1" x14ac:dyDescent="0.3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3">
      <c r="A50" s="1"/>
      <c r="B50" s="7">
        <f>YEAR(DATE(Calendar3Year,Calendar3MonthOption+1,1))</f>
        <v>2026</v>
      </c>
      <c r="C50" s="90" t="str">
        <f>TEXT(DATE(Calendar3Year,Calendar3MonthOption+1,1),"mmmm")</f>
        <v>October</v>
      </c>
      <c r="D50" s="90"/>
    </row>
    <row r="51" spans="1:8" ht="9" customHeight="1" x14ac:dyDescent="0.3"/>
    <row r="52" spans="1:8" s="6" customFormat="1" ht="24" customHeight="1" x14ac:dyDescent="0.3">
      <c r="B52" s="67" t="str">
        <f t="shared" ref="B52:H52" si="2">TEXT(B53,"dddd")</f>
        <v>Monday</v>
      </c>
      <c r="C52" s="68" t="str">
        <f t="shared" si="2"/>
        <v>Tuesday</v>
      </c>
      <c r="D52" s="69" t="str">
        <f t="shared" si="2"/>
        <v>Wednesday</v>
      </c>
      <c r="E52" s="68" t="str">
        <f t="shared" si="2"/>
        <v>Thursday</v>
      </c>
      <c r="F52" s="69" t="str">
        <f t="shared" si="2"/>
        <v>Friday</v>
      </c>
      <c r="G52" s="68" t="str">
        <f t="shared" si="2"/>
        <v>Saturday</v>
      </c>
      <c r="H52" s="70" t="str">
        <f t="shared" si="2"/>
        <v>Sunday</v>
      </c>
    </row>
    <row r="53" spans="1:8" s="8" customFormat="1" ht="24" customHeight="1" x14ac:dyDescent="0.45">
      <c r="B53" s="25">
        <f t="array" ref="B53:H53">Days+1+DATE(Calendar4Year,Calendar4MonthOption,1)-WEEKDAY(DATE(Calendar4Year,Calendar4MonthOption,1),WeekdayOption)</f>
        <v>46293</v>
      </c>
      <c r="C53" s="9">
        <v>46294</v>
      </c>
      <c r="D53" s="25">
        <v>46295</v>
      </c>
      <c r="E53" s="9">
        <v>46296</v>
      </c>
      <c r="F53" s="25">
        <v>46297</v>
      </c>
      <c r="G53" s="9">
        <v>46298</v>
      </c>
      <c r="H53" s="25">
        <v>46299</v>
      </c>
    </row>
    <row r="54" spans="1:8" ht="51" customHeight="1" x14ac:dyDescent="0.3">
      <c r="B54" s="26"/>
      <c r="C54" s="10"/>
      <c r="D54" s="26"/>
      <c r="E54" s="10">
        <v>65</v>
      </c>
      <c r="F54" s="88" t="s">
        <v>17</v>
      </c>
      <c r="G54" s="10">
        <v>66</v>
      </c>
      <c r="H54" s="26"/>
    </row>
    <row r="55" spans="1:8" s="8" customFormat="1" ht="24" customHeight="1" x14ac:dyDescent="0.45">
      <c r="B55" s="13">
        <f t="array" ref="B55:H55">Days+8+DATE(Calendar4Year,Calendar4MonthOption,1)-WEEKDAY(DATE(Calendar4Year,Calendar4MonthOption,1),WeekdayOption)</f>
        <v>46300</v>
      </c>
      <c r="C55" s="27">
        <v>46301</v>
      </c>
      <c r="D55" s="13">
        <v>46302</v>
      </c>
      <c r="E55" s="27">
        <v>46303</v>
      </c>
      <c r="F55" s="13">
        <v>46304</v>
      </c>
      <c r="G55" s="27">
        <v>46305</v>
      </c>
      <c r="H55" s="13">
        <v>46306</v>
      </c>
    </row>
    <row r="56" spans="1:8" ht="51" customHeight="1" x14ac:dyDescent="0.3">
      <c r="B56" s="14">
        <v>67</v>
      </c>
      <c r="C56" s="28">
        <v>68</v>
      </c>
      <c r="D56" s="14">
        <v>69</v>
      </c>
      <c r="E56" s="28">
        <v>70</v>
      </c>
      <c r="F56" s="14">
        <v>71</v>
      </c>
      <c r="G56" s="28">
        <v>72</v>
      </c>
      <c r="H56" s="14"/>
    </row>
    <row r="57" spans="1:8" s="8" customFormat="1" ht="24" customHeight="1" x14ac:dyDescent="0.45">
      <c r="B57" s="25">
        <f t="array" ref="B57:H57">Days+15+DATE(Calendar4Year,Calendar4MonthOption,1)-WEEKDAY(DATE(Calendar4Year,Calendar4MonthOption,1),WeekdayOption)</f>
        <v>46307</v>
      </c>
      <c r="C57" s="9">
        <v>46308</v>
      </c>
      <c r="D57" s="25">
        <v>46309</v>
      </c>
      <c r="E57" s="9">
        <v>46310</v>
      </c>
      <c r="F57" s="25">
        <v>46311</v>
      </c>
      <c r="G57" s="9">
        <v>46312</v>
      </c>
      <c r="H57" s="25">
        <v>46313</v>
      </c>
    </row>
    <row r="58" spans="1:8" ht="51" customHeight="1" x14ac:dyDescent="0.3">
      <c r="B58" s="26">
        <v>73</v>
      </c>
      <c r="C58" s="10">
        <v>74</v>
      </c>
      <c r="D58" s="26">
        <v>75</v>
      </c>
      <c r="E58" s="10">
        <v>76</v>
      </c>
      <c r="F58" s="26">
        <v>77</v>
      </c>
      <c r="G58" s="10">
        <v>78</v>
      </c>
      <c r="H58" s="26"/>
    </row>
    <row r="59" spans="1:8" s="8" customFormat="1" ht="24" customHeight="1" x14ac:dyDescent="0.45">
      <c r="B59" s="13">
        <f t="array" ref="B59:H59">Days+22+DATE(Calendar4Year,Calendar4MonthOption,1)-WEEKDAY(DATE(Calendar4Year,Calendar4MonthOption,1),WeekdayOption)</f>
        <v>46314</v>
      </c>
      <c r="C59" s="27">
        <v>46315</v>
      </c>
      <c r="D59" s="13">
        <v>46316</v>
      </c>
      <c r="E59" s="27">
        <v>46317</v>
      </c>
      <c r="F59" s="13">
        <v>46318</v>
      </c>
      <c r="G59" s="27">
        <v>46319</v>
      </c>
      <c r="H59" s="13">
        <v>46320</v>
      </c>
    </row>
    <row r="60" spans="1:8" ht="51" customHeight="1" x14ac:dyDescent="0.3">
      <c r="B60" s="14">
        <v>79</v>
      </c>
      <c r="C60" s="88" t="s">
        <v>19</v>
      </c>
      <c r="D60" s="14">
        <v>80</v>
      </c>
      <c r="E60" s="28">
        <v>81</v>
      </c>
      <c r="F60" s="14">
        <v>82</v>
      </c>
      <c r="G60" s="28">
        <v>83</v>
      </c>
      <c r="H60" s="14"/>
    </row>
    <row r="61" spans="1:8" s="8" customFormat="1" ht="24" customHeight="1" x14ac:dyDescent="0.45">
      <c r="B61" s="25">
        <f t="array" ref="B61:H61">Days+29+DATE(Calendar4Year,Calendar4MonthOption,1)-WEEKDAY(DATE(Calendar4Year,Calendar4MonthOption,1),WeekdayOption)</f>
        <v>46321</v>
      </c>
      <c r="C61" s="9">
        <v>46322</v>
      </c>
      <c r="D61" s="25">
        <v>46323</v>
      </c>
      <c r="E61" s="9">
        <v>46324</v>
      </c>
      <c r="F61" s="25">
        <v>46325</v>
      </c>
      <c r="G61" s="9">
        <v>46326</v>
      </c>
      <c r="H61" s="25">
        <v>46327</v>
      </c>
    </row>
    <row r="62" spans="1:8" ht="51" customHeight="1" x14ac:dyDescent="0.3">
      <c r="B62" s="26">
        <v>84</v>
      </c>
      <c r="C62" s="10">
        <v>85</v>
      </c>
      <c r="D62" s="26">
        <v>86</v>
      </c>
      <c r="E62" s="10">
        <v>87</v>
      </c>
      <c r="F62" s="26">
        <v>88</v>
      </c>
      <c r="G62" s="10">
        <v>89</v>
      </c>
      <c r="H62" s="26"/>
    </row>
    <row r="63" spans="1:8" s="8" customFormat="1" ht="24" customHeight="1" x14ac:dyDescent="0.45">
      <c r="B63" s="13">
        <f t="array" ref="B63:C63">Days+36+DATE(Calendar4Year,Calendar4MonthOption,1)-WEEKDAY(DATE(Calendar4Year,Calendar4MonthOption,1),WeekdayOption)</f>
        <v>46328</v>
      </c>
      <c r="C63" s="27">
        <v>46329</v>
      </c>
      <c r="D63" s="109" t="s">
        <v>0</v>
      </c>
      <c r="E63" s="110"/>
      <c r="F63" s="110"/>
      <c r="G63" s="110"/>
      <c r="H63" s="111"/>
    </row>
    <row r="64" spans="1:8" ht="51" customHeight="1" x14ac:dyDescent="0.3">
      <c r="B64" s="14"/>
      <c r="C64" s="28"/>
      <c r="D64" s="103"/>
      <c r="E64" s="104"/>
      <c r="F64" s="104"/>
      <c r="G64" s="104"/>
      <c r="H64" s="105"/>
    </row>
    <row r="65" spans="1:8" s="3" customFormat="1" ht="9" customHeight="1" x14ac:dyDescent="0.3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3">
      <c r="A66" s="1"/>
      <c r="B66" s="7">
        <f>YEAR(DATE(Calendar4Year,Calendar4MonthOption+1,1))</f>
        <v>2026</v>
      </c>
      <c r="C66" s="90" t="str">
        <f>TEXT(DATE(Calendar4Year,Calendar4MonthOption+1,1),"mmmm")</f>
        <v>November</v>
      </c>
      <c r="D66" s="90"/>
    </row>
    <row r="67" spans="1:8" ht="9" customHeight="1" x14ac:dyDescent="0.3"/>
    <row r="68" spans="1:8" s="6" customFormat="1" ht="24" customHeight="1" x14ac:dyDescent="0.3">
      <c r="B68" s="61" t="str">
        <f t="shared" ref="B68:G68" si="3">TEXT(B69,"dddd")</f>
        <v>Monday</v>
      </c>
      <c r="C68" s="59" t="str">
        <f t="shared" si="3"/>
        <v>Tuesday</v>
      </c>
      <c r="D68" s="60" t="str">
        <f t="shared" si="3"/>
        <v>Wednesday</v>
      </c>
      <c r="E68" s="59" t="str">
        <f t="shared" si="3"/>
        <v>Thursday</v>
      </c>
      <c r="F68" s="60" t="str">
        <f t="shared" si="3"/>
        <v>Friday</v>
      </c>
      <c r="G68" s="59" t="str">
        <f t="shared" si="3"/>
        <v>Saturday</v>
      </c>
      <c r="H68" s="62" t="str">
        <f>TEXT(H69,"dddd")</f>
        <v>Sunday</v>
      </c>
    </row>
    <row r="69" spans="1:8" s="8" customFormat="1" ht="24" customHeight="1" x14ac:dyDescent="0.45">
      <c r="B69" s="29">
        <f t="array" ref="B69:H69">Days+1+DATE(Calendar5Year,Calendar5MonthOption,1)-WEEKDAY(DATE(Calendar5Year,Calendar5MonthOption,1),WeekdayOption)</f>
        <v>46321</v>
      </c>
      <c r="C69" s="9">
        <v>46322</v>
      </c>
      <c r="D69" s="29">
        <v>46323</v>
      </c>
      <c r="E69" s="9">
        <v>46324</v>
      </c>
      <c r="F69" s="29">
        <v>46325</v>
      </c>
      <c r="G69" s="9">
        <v>46326</v>
      </c>
      <c r="H69" s="29">
        <v>46327</v>
      </c>
    </row>
    <row r="70" spans="1:8" ht="51" customHeight="1" x14ac:dyDescent="0.3">
      <c r="B70" s="30"/>
      <c r="C70" s="10"/>
      <c r="D70" s="30"/>
      <c r="E70" s="10"/>
      <c r="F70" s="30"/>
      <c r="G70" s="10">
        <v>85</v>
      </c>
      <c r="H70" s="30"/>
    </row>
    <row r="71" spans="1:8" s="8" customFormat="1" ht="24" customHeight="1" x14ac:dyDescent="0.45">
      <c r="B71" s="11">
        <f t="array" ref="B71:H71">Days+8+DATE(Calendar5Year,Calendar5MonthOption,1)-WEEKDAY(DATE(Calendar5Year,Calendar5MonthOption,1),WeekdayOption)</f>
        <v>46328</v>
      </c>
      <c r="C71" s="31">
        <v>46329</v>
      </c>
      <c r="D71" s="11">
        <v>46330</v>
      </c>
      <c r="E71" s="31">
        <v>46331</v>
      </c>
      <c r="F71" s="11">
        <v>46332</v>
      </c>
      <c r="G71" s="31">
        <v>46333</v>
      </c>
      <c r="H71" s="11">
        <v>46334</v>
      </c>
    </row>
    <row r="72" spans="1:8" ht="51" customHeight="1" x14ac:dyDescent="0.3">
      <c r="B72" s="12">
        <v>90</v>
      </c>
      <c r="C72" s="32">
        <v>91</v>
      </c>
      <c r="D72" s="32">
        <v>92</v>
      </c>
      <c r="E72" s="12">
        <v>93</v>
      </c>
      <c r="F72" s="88" t="s">
        <v>9</v>
      </c>
      <c r="G72" s="88" t="s">
        <v>9</v>
      </c>
      <c r="H72" s="88" t="s">
        <v>9</v>
      </c>
    </row>
    <row r="73" spans="1:8" s="8" customFormat="1" ht="24" customHeight="1" x14ac:dyDescent="0.45">
      <c r="B73" s="29">
        <f t="array" ref="B73:H73">Days+15+DATE(Calendar5Year,Calendar5MonthOption,1)-WEEKDAY(DATE(Calendar5Year,Calendar5MonthOption,1),WeekdayOption)</f>
        <v>46335</v>
      </c>
      <c r="C73" s="9">
        <v>46336</v>
      </c>
      <c r="D73" s="29">
        <v>46337</v>
      </c>
      <c r="E73" s="9">
        <v>46338</v>
      </c>
      <c r="F73" s="29">
        <v>46339</v>
      </c>
      <c r="G73" s="9">
        <v>46340</v>
      </c>
      <c r="H73" s="29">
        <v>46341</v>
      </c>
    </row>
    <row r="74" spans="1:8" ht="51" customHeight="1" x14ac:dyDescent="0.3">
      <c r="B74" s="88" t="s">
        <v>9</v>
      </c>
      <c r="C74" s="88" t="s">
        <v>9</v>
      </c>
      <c r="D74" s="88" t="s">
        <v>9</v>
      </c>
      <c r="E74" s="88" t="s">
        <v>9</v>
      </c>
      <c r="F74" s="12"/>
      <c r="G74" s="12"/>
      <c r="H74" s="30"/>
    </row>
    <row r="75" spans="1:8" s="8" customFormat="1" ht="24" customHeight="1" x14ac:dyDescent="0.45">
      <c r="B75" s="11">
        <f t="array" ref="B75:H75">Days+22+DATE(Calendar5Year,Calendar5MonthOption,1)-WEEKDAY(DATE(Calendar5Year,Calendar5MonthOption,1),WeekdayOption)</f>
        <v>46342</v>
      </c>
      <c r="C75" s="31">
        <v>46343</v>
      </c>
      <c r="D75" s="11">
        <v>46344</v>
      </c>
      <c r="E75" s="31">
        <v>46345</v>
      </c>
      <c r="F75" s="11">
        <v>46346</v>
      </c>
      <c r="G75" s="31">
        <v>46347</v>
      </c>
      <c r="H75" s="11">
        <v>46348</v>
      </c>
    </row>
    <row r="76" spans="1:8" ht="51" customHeight="1" x14ac:dyDescent="0.3">
      <c r="B76" s="88" t="s">
        <v>20</v>
      </c>
      <c r="C76" s="88" t="s">
        <v>20</v>
      </c>
      <c r="D76" s="88" t="s">
        <v>20</v>
      </c>
      <c r="E76" s="88" t="s">
        <v>20</v>
      </c>
      <c r="F76" s="88" t="s">
        <v>20</v>
      </c>
      <c r="G76" s="88" t="s">
        <v>20</v>
      </c>
      <c r="H76" s="12"/>
    </row>
    <row r="77" spans="1:8" s="8" customFormat="1" ht="24" customHeight="1" x14ac:dyDescent="0.45">
      <c r="B77" s="29">
        <f t="array" ref="B77:H77">Days+29+DATE(Calendar5Year,Calendar5MonthOption,1)-WEEKDAY(DATE(Calendar5Year,Calendar5MonthOption,1),WeekdayOption)</f>
        <v>46349</v>
      </c>
      <c r="C77" s="9">
        <v>46350</v>
      </c>
      <c r="D77" s="29">
        <v>46351</v>
      </c>
      <c r="E77" s="9">
        <v>46352</v>
      </c>
      <c r="F77" s="29">
        <v>46353</v>
      </c>
      <c r="G77" s="9">
        <v>46354</v>
      </c>
      <c r="H77" s="29">
        <v>46355</v>
      </c>
    </row>
    <row r="78" spans="1:8" ht="51" customHeight="1" x14ac:dyDescent="0.3">
      <c r="B78" s="88" t="s">
        <v>8</v>
      </c>
      <c r="C78" s="88" t="s">
        <v>7</v>
      </c>
      <c r="D78" s="88" t="s">
        <v>8</v>
      </c>
      <c r="E78" s="89" t="s">
        <v>10</v>
      </c>
      <c r="F78" s="89" t="s">
        <v>10</v>
      </c>
      <c r="G78" s="89" t="s">
        <v>10</v>
      </c>
      <c r="H78" s="30"/>
    </row>
    <row r="79" spans="1:8" s="8" customFormat="1" ht="24" customHeight="1" x14ac:dyDescent="0.45">
      <c r="B79" s="11">
        <f t="array" ref="B79:C79">Days+36+DATE(Calendar5Year,Calendar5MonthOption,1)-WEEKDAY(DATE(Calendar5Year,Calendar5MonthOption,1),WeekdayOption)</f>
        <v>46356</v>
      </c>
      <c r="C79" s="31">
        <v>46357</v>
      </c>
      <c r="D79" s="112" t="s">
        <v>0</v>
      </c>
      <c r="E79" s="113"/>
      <c r="F79" s="113"/>
      <c r="G79" s="113"/>
      <c r="H79" s="114"/>
    </row>
    <row r="80" spans="1:8" ht="51" customHeight="1" x14ac:dyDescent="0.3">
      <c r="B80" s="12"/>
      <c r="C80" s="32"/>
      <c r="D80" s="106"/>
      <c r="E80" s="107"/>
      <c r="F80" s="107"/>
      <c r="G80" s="107"/>
      <c r="H80" s="108"/>
    </row>
    <row r="81" spans="1:8" s="3" customFormat="1" ht="9" customHeight="1" x14ac:dyDescent="0.3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3">
      <c r="A82" s="1"/>
      <c r="B82" s="7">
        <f>YEAR(DATE(Calendar5Year,Calendar5MonthOption+1,1))</f>
        <v>2026</v>
      </c>
      <c r="C82" s="90" t="str">
        <f>TEXT(DATE(Calendar5Year,Calendar5MonthOption+1,1),"mmmm")</f>
        <v>December</v>
      </c>
      <c r="D82" s="90"/>
    </row>
    <row r="83" spans="1:8" ht="9" customHeight="1" x14ac:dyDescent="0.3"/>
    <row r="84" spans="1:8" s="6" customFormat="1" ht="24" customHeight="1" x14ac:dyDescent="0.3">
      <c r="B84" s="65" t="str">
        <f t="shared" ref="B84:H84" si="4">TEXT(B85,"dddd")</f>
        <v>Monday</v>
      </c>
      <c r="C84" s="63" t="str">
        <f t="shared" si="4"/>
        <v>Tuesday</v>
      </c>
      <c r="D84" s="64" t="str">
        <f t="shared" si="4"/>
        <v>Wednesday</v>
      </c>
      <c r="E84" s="63" t="str">
        <f t="shared" si="4"/>
        <v>Thursday</v>
      </c>
      <c r="F84" s="64" t="str">
        <f t="shared" si="4"/>
        <v>Friday</v>
      </c>
      <c r="G84" s="63" t="str">
        <f t="shared" si="4"/>
        <v>Saturday</v>
      </c>
      <c r="H84" s="66" t="str">
        <f t="shared" si="4"/>
        <v>Sunday</v>
      </c>
    </row>
    <row r="85" spans="1:8" s="8" customFormat="1" ht="24" customHeight="1" x14ac:dyDescent="0.45">
      <c r="B85" s="33">
        <f t="array" ref="B85:H85">Days+1+DATE(Calendar6Year,Calendar6MonthOption,1)-WEEKDAY(DATE(Calendar6Year,Calendar6MonthOption,1),WeekdayOption)</f>
        <v>46356</v>
      </c>
      <c r="C85" s="9">
        <v>46357</v>
      </c>
      <c r="D85" s="33">
        <v>46358</v>
      </c>
      <c r="E85" s="9">
        <v>46359</v>
      </c>
      <c r="F85" s="33">
        <v>46360</v>
      </c>
      <c r="G85" s="9">
        <v>46361</v>
      </c>
      <c r="H85" s="33">
        <v>46362</v>
      </c>
    </row>
    <row r="86" spans="1:8" ht="51" customHeight="1" x14ac:dyDescent="0.3">
      <c r="B86" s="34"/>
      <c r="C86" s="89" t="s">
        <v>10</v>
      </c>
      <c r="D86" s="89" t="s">
        <v>10</v>
      </c>
      <c r="E86" s="89" t="s">
        <v>10</v>
      </c>
      <c r="F86" s="89" t="s">
        <v>10</v>
      </c>
      <c r="G86" s="89" t="s">
        <v>10</v>
      </c>
      <c r="H86" s="34"/>
    </row>
    <row r="87" spans="1:8" s="8" customFormat="1" ht="24" customHeight="1" x14ac:dyDescent="0.45">
      <c r="B87" s="35">
        <f t="array" ref="B87:H87">Days+8+DATE(Calendar6Year,Calendar6MonthOption,1)-WEEKDAY(DATE(Calendar6Year,Calendar6MonthOption,1),WeekdayOption)</f>
        <v>46363</v>
      </c>
      <c r="C87" s="36">
        <v>46364</v>
      </c>
      <c r="D87" s="35">
        <v>46365</v>
      </c>
      <c r="E87" s="36">
        <v>46366</v>
      </c>
      <c r="F87" s="35">
        <v>46367</v>
      </c>
      <c r="G87" s="36">
        <v>46368</v>
      </c>
      <c r="H87" s="35">
        <v>46369</v>
      </c>
    </row>
    <row r="88" spans="1:8" ht="51" customHeight="1" x14ac:dyDescent="0.3">
      <c r="B88" s="89" t="s">
        <v>10</v>
      </c>
      <c r="C88" s="89" t="s">
        <v>10</v>
      </c>
      <c r="D88" s="89" t="s">
        <v>10</v>
      </c>
      <c r="E88" s="89" t="s">
        <v>10</v>
      </c>
      <c r="F88" s="89" t="s">
        <v>10</v>
      </c>
      <c r="G88" s="89" t="s">
        <v>10</v>
      </c>
      <c r="H88" s="37"/>
    </row>
    <row r="89" spans="1:8" s="8" customFormat="1" ht="24" customHeight="1" x14ac:dyDescent="0.45">
      <c r="B89" s="33">
        <f t="array" ref="B89:H89">Days+15+DATE(Calendar6Year,Calendar6MonthOption,1)-WEEKDAY(DATE(Calendar6Year,Calendar6MonthOption,1),WeekdayOption)</f>
        <v>46370</v>
      </c>
      <c r="C89" s="9">
        <v>46371</v>
      </c>
      <c r="D89" s="33">
        <v>46372</v>
      </c>
      <c r="E89" s="9">
        <v>46373</v>
      </c>
      <c r="F89" s="33">
        <v>46374</v>
      </c>
      <c r="G89" s="9">
        <v>46375</v>
      </c>
      <c r="H89" s="33">
        <v>46376</v>
      </c>
    </row>
    <row r="90" spans="1:8" ht="51" customHeight="1" x14ac:dyDescent="0.3">
      <c r="B90" s="89" t="s">
        <v>10</v>
      </c>
      <c r="C90" s="89" t="s">
        <v>10</v>
      </c>
      <c r="D90" s="34"/>
      <c r="E90" s="10"/>
      <c r="F90" s="34"/>
      <c r="G90" s="10"/>
      <c r="H90" s="34"/>
    </row>
    <row r="91" spans="1:8" s="8" customFormat="1" ht="24" customHeight="1" x14ac:dyDescent="0.45">
      <c r="B91" s="35">
        <f t="array" ref="B91:H91">Days+22+DATE(Calendar6Year,Calendar6MonthOption,1)-WEEKDAY(DATE(Calendar6Year,Calendar6MonthOption,1),WeekdayOption)</f>
        <v>46377</v>
      </c>
      <c r="C91" s="36">
        <v>46378</v>
      </c>
      <c r="D91" s="35">
        <v>46379</v>
      </c>
      <c r="E91" s="36">
        <v>46380</v>
      </c>
      <c r="F91" s="35">
        <v>46381</v>
      </c>
      <c r="G91" s="36">
        <v>46382</v>
      </c>
      <c r="H91" s="35">
        <v>46383</v>
      </c>
    </row>
    <row r="92" spans="1:8" ht="51" customHeight="1" x14ac:dyDescent="0.3">
      <c r="B92" s="37"/>
      <c r="C92" s="38"/>
      <c r="D92" s="37"/>
      <c r="E92" s="38"/>
      <c r="F92" s="88" t="s">
        <v>18</v>
      </c>
      <c r="G92" s="38"/>
      <c r="H92" s="37"/>
    </row>
    <row r="93" spans="1:8" s="8" customFormat="1" ht="24" customHeight="1" x14ac:dyDescent="0.45">
      <c r="B93" s="33">
        <f t="array" ref="B93:H93">Days+29+DATE(Calendar6Year,Calendar6MonthOption,1)-WEEKDAY(DATE(Calendar6Year,Calendar6MonthOption,1),WeekdayOption)</f>
        <v>46384</v>
      </c>
      <c r="C93" s="9">
        <v>46385</v>
      </c>
      <c r="D93" s="33">
        <v>46386</v>
      </c>
      <c r="E93" s="9">
        <v>46387</v>
      </c>
      <c r="F93" s="33">
        <v>46388</v>
      </c>
      <c r="G93" s="9">
        <v>46389</v>
      </c>
      <c r="H93" s="33">
        <v>46390</v>
      </c>
    </row>
    <row r="94" spans="1:8" ht="51" customHeight="1" x14ac:dyDescent="0.3">
      <c r="B94" s="34"/>
      <c r="C94" s="10"/>
      <c r="D94" s="34"/>
      <c r="E94" s="10"/>
      <c r="F94" s="34"/>
      <c r="G94" s="10"/>
      <c r="H94" s="34"/>
    </row>
    <row r="95" spans="1:8" s="8" customFormat="1" ht="24" customHeight="1" x14ac:dyDescent="0.45">
      <c r="B95" s="35">
        <f t="array" ref="B95:C95">Days+36+DATE(Calendar6Year,Calendar6MonthOption,1)-WEEKDAY(DATE(Calendar6Year,Calendar6MonthOption,1),WeekdayOption)</f>
        <v>46391</v>
      </c>
      <c r="C95" s="36">
        <v>46392</v>
      </c>
      <c r="D95" s="127" t="s">
        <v>0</v>
      </c>
      <c r="E95" s="128"/>
      <c r="F95" s="128"/>
      <c r="G95" s="128"/>
      <c r="H95" s="129"/>
    </row>
    <row r="96" spans="1:8" ht="51" customHeight="1" x14ac:dyDescent="0.3">
      <c r="B96" s="37"/>
      <c r="C96" s="38"/>
      <c r="D96" s="130"/>
      <c r="E96" s="131"/>
      <c r="F96" s="131"/>
      <c r="G96" s="131"/>
      <c r="H96" s="132"/>
    </row>
    <row r="97" spans="1:8" s="3" customFormat="1" ht="9" customHeight="1" x14ac:dyDescent="0.3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3">
      <c r="A98" s="1"/>
      <c r="B98" s="7">
        <f>YEAR(DATE(Calendar6Year,Calendar6MonthOption+1,1))</f>
        <v>2027</v>
      </c>
      <c r="C98" s="90" t="str">
        <f>TEXT(DATE(Calendar6Year,Calendar6MonthOption+1,1),"mmmm")</f>
        <v>January</v>
      </c>
      <c r="D98" s="90"/>
    </row>
    <row r="99" spans="1:8" ht="9" customHeight="1" x14ac:dyDescent="0.3"/>
    <row r="100" spans="1:8" s="6" customFormat="1" ht="24" customHeight="1" x14ac:dyDescent="0.3">
      <c r="B100" s="67" t="str">
        <f t="shared" ref="B100:H100" si="5">TEXT(B101,"dddd")</f>
        <v>Monday</v>
      </c>
      <c r="C100" s="68" t="str">
        <f t="shared" si="5"/>
        <v>Tuesday</v>
      </c>
      <c r="D100" s="69" t="str">
        <f t="shared" si="5"/>
        <v>Wednesday</v>
      </c>
      <c r="E100" s="68" t="str">
        <f t="shared" si="5"/>
        <v>Thursday</v>
      </c>
      <c r="F100" s="69" t="str">
        <f t="shared" si="5"/>
        <v>Friday</v>
      </c>
      <c r="G100" s="68" t="str">
        <f t="shared" si="5"/>
        <v>Saturday</v>
      </c>
      <c r="H100" s="70" t="str">
        <f t="shared" si="5"/>
        <v>Sunday</v>
      </c>
    </row>
    <row r="101" spans="1:8" s="8" customFormat="1" ht="24" customHeight="1" x14ac:dyDescent="0.45">
      <c r="B101" s="25">
        <f t="array" ref="B101:H101">Days+1+DATE(Calendar7Year,Calendar7MonthOption,1)-WEEKDAY(DATE(Calendar7Year,Calendar7MonthOption,1),WeekdayOption)</f>
        <v>46384</v>
      </c>
      <c r="C101" s="9">
        <v>46385</v>
      </c>
      <c r="D101" s="25">
        <v>46386</v>
      </c>
      <c r="E101" s="9">
        <v>46387</v>
      </c>
      <c r="F101" s="25">
        <v>46388</v>
      </c>
      <c r="G101" s="9">
        <v>46389</v>
      </c>
      <c r="H101" s="25">
        <v>46390</v>
      </c>
    </row>
    <row r="102" spans="1:8" ht="51" customHeight="1" x14ac:dyDescent="0.3">
      <c r="B102" s="26"/>
      <c r="C102" s="10"/>
      <c r="D102" s="26"/>
      <c r="E102" s="10"/>
      <c r="F102" s="26"/>
      <c r="G102" s="10"/>
      <c r="H102" s="26"/>
    </row>
    <row r="103" spans="1:8" s="8" customFormat="1" ht="24" customHeight="1" x14ac:dyDescent="0.45">
      <c r="B103" s="13">
        <f t="array" ref="B103:H103">Days+8+DATE(Calendar7Year,Calendar7MonthOption,1)-WEEKDAY(DATE(Calendar7Year,Calendar7MonthOption,1),WeekdayOption)</f>
        <v>46391</v>
      </c>
      <c r="C103" s="27">
        <v>46392</v>
      </c>
      <c r="D103" s="13">
        <v>46393</v>
      </c>
      <c r="E103" s="27">
        <v>46394</v>
      </c>
      <c r="F103" s="13">
        <v>46395</v>
      </c>
      <c r="G103" s="27">
        <v>46396</v>
      </c>
      <c r="H103" s="13">
        <v>46397</v>
      </c>
    </row>
    <row r="104" spans="1:8" ht="51" customHeight="1" x14ac:dyDescent="0.3">
      <c r="B104" s="14"/>
      <c r="C104" s="28"/>
      <c r="D104" s="14"/>
      <c r="E104" s="28"/>
      <c r="F104" s="14"/>
      <c r="G104" s="28"/>
      <c r="H104" s="14"/>
    </row>
    <row r="105" spans="1:8" s="8" customFormat="1" ht="24" customHeight="1" x14ac:dyDescent="0.45">
      <c r="B105" s="25">
        <f t="array" ref="B105:H105">Days+15+DATE(Calendar7Year,Calendar7MonthOption,1)-WEEKDAY(DATE(Calendar7Year,Calendar7MonthOption,1),WeekdayOption)</f>
        <v>46398</v>
      </c>
      <c r="C105" s="9">
        <v>46399</v>
      </c>
      <c r="D105" s="25">
        <v>46400</v>
      </c>
      <c r="E105" s="9">
        <v>46401</v>
      </c>
      <c r="F105" s="25">
        <v>46402</v>
      </c>
      <c r="G105" s="9">
        <v>46403</v>
      </c>
      <c r="H105" s="25">
        <v>46404</v>
      </c>
    </row>
    <row r="106" spans="1:8" ht="51" customHeight="1" x14ac:dyDescent="0.3">
      <c r="B106" s="26"/>
      <c r="C106" s="10"/>
      <c r="D106" s="26"/>
      <c r="E106" s="10"/>
      <c r="F106" s="26"/>
      <c r="G106" s="10"/>
      <c r="H106" s="26"/>
    </row>
    <row r="107" spans="1:8" s="8" customFormat="1" ht="24" customHeight="1" x14ac:dyDescent="0.45">
      <c r="B107" s="13">
        <f t="array" ref="B107:H107">Days+22+DATE(Calendar7Year,Calendar7MonthOption,1)-WEEKDAY(DATE(Calendar7Year,Calendar7MonthOption,1),WeekdayOption)</f>
        <v>46405</v>
      </c>
      <c r="C107" s="27">
        <v>46406</v>
      </c>
      <c r="D107" s="13">
        <v>46407</v>
      </c>
      <c r="E107" s="27">
        <v>46408</v>
      </c>
      <c r="F107" s="13">
        <v>46409</v>
      </c>
      <c r="G107" s="27">
        <v>46410</v>
      </c>
      <c r="H107" s="13">
        <v>46411</v>
      </c>
    </row>
    <row r="108" spans="1:8" ht="51" customHeight="1" x14ac:dyDescent="0.3">
      <c r="B108" s="14"/>
      <c r="C108" s="28"/>
      <c r="D108" s="14"/>
      <c r="E108" s="28"/>
      <c r="F108" s="14"/>
      <c r="G108" s="28"/>
      <c r="H108" s="14"/>
    </row>
    <row r="109" spans="1:8" s="8" customFormat="1" ht="24" customHeight="1" x14ac:dyDescent="0.45">
      <c r="B109" s="25">
        <f t="array" ref="B109:H109">Days+29+DATE(Calendar7Year,Calendar7MonthOption,1)-WEEKDAY(DATE(Calendar7Year,Calendar7MonthOption,1),WeekdayOption)</f>
        <v>46412</v>
      </c>
      <c r="C109" s="9">
        <v>46413</v>
      </c>
      <c r="D109" s="25">
        <v>46414</v>
      </c>
      <c r="E109" s="9">
        <v>46415</v>
      </c>
      <c r="F109" s="25">
        <v>46416</v>
      </c>
      <c r="G109" s="9">
        <v>46417</v>
      </c>
      <c r="H109" s="25">
        <v>46418</v>
      </c>
    </row>
    <row r="110" spans="1:8" ht="51" customHeight="1" x14ac:dyDescent="0.3">
      <c r="B110" s="26"/>
      <c r="C110" s="10"/>
      <c r="D110" s="26"/>
      <c r="E110" s="10"/>
      <c r="F110" s="26"/>
      <c r="G110" s="10"/>
      <c r="H110" s="26"/>
    </row>
    <row r="111" spans="1:8" s="8" customFormat="1" ht="24" customHeight="1" x14ac:dyDescent="0.45">
      <c r="B111" s="13">
        <f t="array" ref="B111:C111">Days+36+DATE(Calendar7Year,Calendar7MonthOption,1)-WEEKDAY(DATE(Calendar7Year,Calendar7MonthOption,1),WeekdayOption)</f>
        <v>46419</v>
      </c>
      <c r="C111" s="27">
        <v>46420</v>
      </c>
      <c r="D111" s="109" t="s">
        <v>0</v>
      </c>
      <c r="E111" s="110"/>
      <c r="F111" s="110"/>
      <c r="G111" s="110"/>
      <c r="H111" s="111"/>
    </row>
    <row r="112" spans="1:8" ht="51" customHeight="1" x14ac:dyDescent="0.3">
      <c r="B112" s="14"/>
      <c r="C112" s="28"/>
      <c r="D112" s="103"/>
      <c r="E112" s="104"/>
      <c r="F112" s="104"/>
      <c r="G112" s="104"/>
      <c r="H112" s="105"/>
    </row>
    <row r="113" spans="1:8" s="3" customFormat="1" ht="9" customHeight="1" x14ac:dyDescent="0.3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3">
      <c r="A114" s="1"/>
      <c r="B114" s="7">
        <f>YEAR(DATE(Calendar7Year,Calendar7MonthOption+1,1))</f>
        <v>2027</v>
      </c>
      <c r="C114" s="90" t="str">
        <f>TEXT(DATE(Calendar7Year,Calendar7MonthOption+1,1),"mmmm")</f>
        <v>February</v>
      </c>
      <c r="D114" s="90"/>
    </row>
    <row r="115" spans="1:8" ht="9" customHeight="1" x14ac:dyDescent="0.3"/>
    <row r="116" spans="1:8" s="6" customFormat="1" ht="24" customHeight="1" x14ac:dyDescent="0.3">
      <c r="B116" s="73" t="str">
        <f t="shared" ref="B116:H116" si="6">TEXT(B117,"dddd")</f>
        <v>Monday</v>
      </c>
      <c r="C116" s="71" t="str">
        <f t="shared" si="6"/>
        <v>Tuesday</v>
      </c>
      <c r="D116" s="72" t="str">
        <f t="shared" si="6"/>
        <v>Wednesday</v>
      </c>
      <c r="E116" s="71" t="str">
        <f t="shared" si="6"/>
        <v>Thursday</v>
      </c>
      <c r="F116" s="72" t="str">
        <f t="shared" si="6"/>
        <v>Friday</v>
      </c>
      <c r="G116" s="71" t="str">
        <f t="shared" si="6"/>
        <v>Saturday</v>
      </c>
      <c r="H116" s="74" t="str">
        <f t="shared" si="6"/>
        <v>Sunday</v>
      </c>
    </row>
    <row r="117" spans="1:8" s="8" customFormat="1" ht="24" customHeight="1" x14ac:dyDescent="0.45">
      <c r="B117" s="39">
        <f t="array" ref="B117:H117">Days+1+DATE(Calendar8Year,Calendar8MonthOption,1)-WEEKDAY(DATE(Calendar8Year,Calendar8MonthOption,1),WeekdayOption)</f>
        <v>46419</v>
      </c>
      <c r="C117" s="9">
        <v>46420</v>
      </c>
      <c r="D117" s="39">
        <v>46421</v>
      </c>
      <c r="E117" s="9">
        <v>46422</v>
      </c>
      <c r="F117" s="39">
        <v>46423</v>
      </c>
      <c r="G117" s="9">
        <v>46424</v>
      </c>
      <c r="H117" s="39">
        <v>46425</v>
      </c>
    </row>
    <row r="118" spans="1:8" ht="51" customHeight="1" x14ac:dyDescent="0.3">
      <c r="B118" s="40"/>
      <c r="C118" s="10"/>
      <c r="D118" s="40"/>
      <c r="E118" s="10"/>
      <c r="F118" s="40"/>
      <c r="G118" s="10"/>
      <c r="H118" s="40"/>
    </row>
    <row r="119" spans="1:8" s="8" customFormat="1" ht="24" customHeight="1" x14ac:dyDescent="0.45">
      <c r="B119" s="41">
        <f t="array" ref="B119:H119">Days+8+DATE(Calendar8Year,Calendar8MonthOption,1)-WEEKDAY(DATE(Calendar8Year,Calendar8MonthOption,1),WeekdayOption)</f>
        <v>46426</v>
      </c>
      <c r="C119" s="42">
        <v>46427</v>
      </c>
      <c r="D119" s="41">
        <v>46428</v>
      </c>
      <c r="E119" s="42">
        <v>46429</v>
      </c>
      <c r="F119" s="41">
        <v>46430</v>
      </c>
      <c r="G119" s="42">
        <v>46431</v>
      </c>
      <c r="H119" s="41">
        <v>46432</v>
      </c>
    </row>
    <row r="120" spans="1:8" ht="51" customHeight="1" x14ac:dyDescent="0.3">
      <c r="B120" s="43"/>
      <c r="C120" s="44"/>
      <c r="D120" s="43"/>
      <c r="E120" s="44"/>
      <c r="F120" s="43"/>
      <c r="G120" s="44"/>
      <c r="H120" s="43"/>
    </row>
    <row r="121" spans="1:8" s="8" customFormat="1" ht="24" customHeight="1" x14ac:dyDescent="0.45">
      <c r="B121" s="39">
        <f t="array" ref="B121:H121">Days+15+DATE(Calendar8Year,Calendar8MonthOption,1)-WEEKDAY(DATE(Calendar8Year,Calendar8MonthOption,1),WeekdayOption)</f>
        <v>46433</v>
      </c>
      <c r="C121" s="9">
        <v>46434</v>
      </c>
      <c r="D121" s="39">
        <v>46435</v>
      </c>
      <c r="E121" s="9">
        <v>46436</v>
      </c>
      <c r="F121" s="39">
        <v>46437</v>
      </c>
      <c r="G121" s="9">
        <v>46438</v>
      </c>
      <c r="H121" s="39">
        <v>46439</v>
      </c>
    </row>
    <row r="122" spans="1:8" ht="51" customHeight="1" x14ac:dyDescent="0.3">
      <c r="B122" s="40"/>
      <c r="C122" s="10"/>
      <c r="D122" s="40"/>
      <c r="E122" s="10"/>
      <c r="F122" s="40"/>
      <c r="G122" s="10"/>
      <c r="H122" s="40"/>
    </row>
    <row r="123" spans="1:8" s="8" customFormat="1" ht="24" customHeight="1" x14ac:dyDescent="0.45">
      <c r="B123" s="41">
        <f t="array" ref="B123:H123">Days+22+DATE(Calendar8Year,Calendar8MonthOption,1)-WEEKDAY(DATE(Calendar8Year,Calendar8MonthOption,1),WeekdayOption)</f>
        <v>46440</v>
      </c>
      <c r="C123" s="42">
        <v>46441</v>
      </c>
      <c r="D123" s="41">
        <v>46442</v>
      </c>
      <c r="E123" s="42">
        <v>46443</v>
      </c>
      <c r="F123" s="41">
        <v>46444</v>
      </c>
      <c r="G123" s="42">
        <v>46445</v>
      </c>
      <c r="H123" s="41">
        <v>46446</v>
      </c>
    </row>
    <row r="124" spans="1:8" ht="51" customHeight="1" x14ac:dyDescent="0.3">
      <c r="B124" s="43"/>
      <c r="C124" s="44"/>
      <c r="D124" s="43"/>
      <c r="E124" s="44"/>
      <c r="F124" s="43"/>
      <c r="G124" s="44"/>
      <c r="H124" s="43"/>
    </row>
    <row r="125" spans="1:8" s="8" customFormat="1" ht="24" customHeight="1" x14ac:dyDescent="0.45">
      <c r="B125" s="39">
        <f t="array" ref="B125:H125">Days+29+DATE(Calendar8Year,Calendar8MonthOption,1)-WEEKDAY(DATE(Calendar8Year,Calendar8MonthOption,1),WeekdayOption)</f>
        <v>46447</v>
      </c>
      <c r="C125" s="9">
        <v>46448</v>
      </c>
      <c r="D125" s="39">
        <v>46449</v>
      </c>
      <c r="E125" s="9">
        <v>46450</v>
      </c>
      <c r="F125" s="39">
        <v>46451</v>
      </c>
      <c r="G125" s="9">
        <v>46452</v>
      </c>
      <c r="H125" s="39">
        <v>46453</v>
      </c>
    </row>
    <row r="126" spans="1:8" ht="51" customHeight="1" x14ac:dyDescent="0.3">
      <c r="B126" s="40"/>
      <c r="C126" s="10"/>
      <c r="D126" s="40"/>
      <c r="E126" s="10"/>
      <c r="F126" s="40"/>
      <c r="G126" s="10"/>
      <c r="H126" s="40"/>
    </row>
    <row r="127" spans="1:8" s="8" customFormat="1" ht="24" customHeight="1" x14ac:dyDescent="0.45">
      <c r="B127" s="41">
        <f t="array" ref="B127:C127">Days+36+DATE(Calendar8Year,Calendar8MonthOption,1)-WEEKDAY(DATE(Calendar8Year,Calendar8MonthOption,1),WeekdayOption)</f>
        <v>46454</v>
      </c>
      <c r="C127" s="42">
        <v>46455</v>
      </c>
      <c r="D127" s="121" t="s">
        <v>0</v>
      </c>
      <c r="E127" s="122"/>
      <c r="F127" s="122"/>
      <c r="G127" s="122"/>
      <c r="H127" s="123"/>
    </row>
    <row r="128" spans="1:8" ht="51" customHeight="1" x14ac:dyDescent="0.3">
      <c r="B128" s="43"/>
      <c r="C128" s="44"/>
      <c r="D128" s="124"/>
      <c r="E128" s="125"/>
      <c r="F128" s="125"/>
      <c r="G128" s="125"/>
      <c r="H128" s="126"/>
    </row>
    <row r="129" spans="1:8" s="3" customFormat="1" ht="9" customHeight="1" x14ac:dyDescent="0.3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3">
      <c r="A130" s="1"/>
      <c r="B130" s="7">
        <f>YEAR(DATE(Calendar8Year,Calendar8MonthOption+1,1))</f>
        <v>2027</v>
      </c>
      <c r="C130" s="90" t="str">
        <f>TEXT(DATE(Calendar8Year,Calendar8MonthOption+1,1),"mmmm")</f>
        <v>March</v>
      </c>
      <c r="D130" s="90"/>
    </row>
    <row r="131" spans="1:8" ht="9" customHeight="1" x14ac:dyDescent="0.3"/>
    <row r="132" spans="1:8" s="6" customFormat="1" ht="24" customHeight="1" x14ac:dyDescent="0.3">
      <c r="B132" s="77" t="str">
        <f t="shared" ref="B132:H132" si="7">TEXT(B133,"dddd")</f>
        <v>Monday</v>
      </c>
      <c r="C132" s="75" t="str">
        <f t="shared" si="7"/>
        <v>Tuesday</v>
      </c>
      <c r="D132" s="76" t="str">
        <f t="shared" si="7"/>
        <v>Wednesday</v>
      </c>
      <c r="E132" s="75" t="str">
        <f t="shared" si="7"/>
        <v>Thursday</v>
      </c>
      <c r="F132" s="76" t="str">
        <f t="shared" si="7"/>
        <v>Friday</v>
      </c>
      <c r="G132" s="75" t="str">
        <f t="shared" si="7"/>
        <v>Saturday</v>
      </c>
      <c r="H132" s="78" t="str">
        <f t="shared" si="7"/>
        <v>Sunday</v>
      </c>
    </row>
    <row r="133" spans="1:8" s="8" customFormat="1" ht="24" customHeight="1" x14ac:dyDescent="0.45">
      <c r="B133" s="15">
        <f t="array" ref="B133:H133">Days+1+DATE(Calendar9Year,Calendar9MonthOption,1)-WEEKDAY(DATE(Calendar9Year,Calendar9MonthOption,1),WeekdayOption)</f>
        <v>46447</v>
      </c>
      <c r="C133" s="9">
        <v>46448</v>
      </c>
      <c r="D133" s="15">
        <v>46449</v>
      </c>
      <c r="E133" s="9">
        <v>46450</v>
      </c>
      <c r="F133" s="15">
        <v>46451</v>
      </c>
      <c r="G133" s="9">
        <v>46452</v>
      </c>
      <c r="H133" s="15">
        <v>46453</v>
      </c>
    </row>
    <row r="134" spans="1:8" ht="51" customHeight="1" x14ac:dyDescent="0.3">
      <c r="B134" s="16"/>
      <c r="C134" s="10"/>
      <c r="D134" s="16"/>
      <c r="E134" s="10"/>
      <c r="F134" s="16"/>
      <c r="G134" s="10"/>
      <c r="H134" s="16"/>
    </row>
    <row r="135" spans="1:8" s="8" customFormat="1" ht="24" customHeight="1" x14ac:dyDescent="0.45">
      <c r="B135" s="17">
        <f t="array" ref="B135:H135">Days+8+DATE(Calendar9Year,Calendar9MonthOption,1)-WEEKDAY(DATE(Calendar9Year,Calendar9MonthOption,1),WeekdayOption)</f>
        <v>46454</v>
      </c>
      <c r="C135" s="45">
        <v>46455</v>
      </c>
      <c r="D135" s="17">
        <v>46456</v>
      </c>
      <c r="E135" s="45">
        <v>46457</v>
      </c>
      <c r="F135" s="17">
        <v>46458</v>
      </c>
      <c r="G135" s="45">
        <v>46459</v>
      </c>
      <c r="H135" s="17">
        <v>46460</v>
      </c>
    </row>
    <row r="136" spans="1:8" ht="51" customHeight="1" x14ac:dyDescent="0.3">
      <c r="B136" s="18"/>
      <c r="C136" s="46"/>
      <c r="D136" s="18"/>
      <c r="E136" s="46"/>
      <c r="F136" s="18"/>
      <c r="G136" s="46"/>
      <c r="H136" s="18"/>
    </row>
    <row r="137" spans="1:8" s="8" customFormat="1" ht="24" customHeight="1" x14ac:dyDescent="0.45">
      <c r="B137" s="15">
        <f t="array" ref="B137:H137">Days+15+DATE(Calendar9Year,Calendar9MonthOption,1)-WEEKDAY(DATE(Calendar9Year,Calendar9MonthOption,1),WeekdayOption)</f>
        <v>46461</v>
      </c>
      <c r="C137" s="9">
        <v>46462</v>
      </c>
      <c r="D137" s="15">
        <v>46463</v>
      </c>
      <c r="E137" s="9">
        <v>46464</v>
      </c>
      <c r="F137" s="15">
        <v>46465</v>
      </c>
      <c r="G137" s="9">
        <v>46466</v>
      </c>
      <c r="H137" s="15">
        <v>46467</v>
      </c>
    </row>
    <row r="138" spans="1:8" ht="51" customHeight="1" x14ac:dyDescent="0.3">
      <c r="B138" s="83"/>
      <c r="C138" s="84"/>
      <c r="D138" s="83"/>
      <c r="E138" s="84"/>
      <c r="F138" s="83"/>
      <c r="G138" s="84"/>
      <c r="H138" s="16"/>
    </row>
    <row r="139" spans="1:8" s="8" customFormat="1" ht="24" customHeight="1" x14ac:dyDescent="0.45">
      <c r="B139" s="17">
        <f t="array" ref="B139:H139">Days+22+DATE(Calendar9Year,Calendar9MonthOption,1)-WEEKDAY(DATE(Calendar9Year,Calendar9MonthOption,1),WeekdayOption)</f>
        <v>46468</v>
      </c>
      <c r="C139" s="45">
        <v>46469</v>
      </c>
      <c r="D139" s="17">
        <v>46470</v>
      </c>
      <c r="E139" s="45">
        <v>46471</v>
      </c>
      <c r="F139" s="17">
        <v>46472</v>
      </c>
      <c r="G139" s="45">
        <v>46473</v>
      </c>
      <c r="H139" s="17">
        <v>46474</v>
      </c>
    </row>
    <row r="140" spans="1:8" ht="51" customHeight="1" x14ac:dyDescent="0.3">
      <c r="B140" s="18"/>
      <c r="C140" s="46"/>
      <c r="D140" s="18"/>
      <c r="E140" s="46"/>
      <c r="F140" s="18"/>
      <c r="G140" s="46"/>
      <c r="H140" s="18"/>
    </row>
    <row r="141" spans="1:8" s="8" customFormat="1" ht="24" customHeight="1" x14ac:dyDescent="0.45">
      <c r="B141" s="15">
        <f t="array" ref="B141:H141">Days+29+DATE(Calendar9Year,Calendar9MonthOption,1)-WEEKDAY(DATE(Calendar9Year,Calendar9MonthOption,1),WeekdayOption)</f>
        <v>46475</v>
      </c>
      <c r="C141" s="9">
        <v>46476</v>
      </c>
      <c r="D141" s="15">
        <v>46477</v>
      </c>
      <c r="E141" s="9">
        <v>46478</v>
      </c>
      <c r="F141" s="15">
        <v>46479</v>
      </c>
      <c r="G141" s="9">
        <v>46480</v>
      </c>
      <c r="H141" s="15">
        <v>46481</v>
      </c>
    </row>
    <row r="142" spans="1:8" ht="51" customHeight="1" x14ac:dyDescent="0.3">
      <c r="B142" s="16"/>
      <c r="C142" s="10"/>
      <c r="D142" s="16"/>
      <c r="E142" s="10"/>
      <c r="F142" s="16"/>
      <c r="G142" s="10"/>
      <c r="H142" s="16"/>
    </row>
    <row r="143" spans="1:8" s="8" customFormat="1" ht="24" customHeight="1" x14ac:dyDescent="0.45">
      <c r="B143" s="17">
        <f t="array" ref="B143:C143">Days+36+DATE(Calendar9Year,Calendar9MonthOption,1)-WEEKDAY(DATE(Calendar9Year,Calendar9MonthOption,1),WeekdayOption)</f>
        <v>46482</v>
      </c>
      <c r="C143" s="45">
        <v>46483</v>
      </c>
      <c r="D143" s="115" t="s">
        <v>0</v>
      </c>
      <c r="E143" s="116"/>
      <c r="F143" s="116"/>
      <c r="G143" s="116"/>
      <c r="H143" s="117"/>
    </row>
    <row r="144" spans="1:8" ht="51" customHeight="1" x14ac:dyDescent="0.3">
      <c r="B144" s="18"/>
      <c r="C144" s="46"/>
      <c r="D144" s="118"/>
      <c r="E144" s="119"/>
      <c r="F144" s="119"/>
      <c r="G144" s="119"/>
      <c r="H144" s="120"/>
    </row>
    <row r="145" spans="1:8" s="3" customFormat="1" ht="9" customHeight="1" x14ac:dyDescent="0.3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3">
      <c r="A146" s="1"/>
      <c r="B146" s="7">
        <f>YEAR(DATE(Calendar9Year,Calendar9MonthOption+1,1))</f>
        <v>2027</v>
      </c>
      <c r="C146" s="90" t="str">
        <f>TEXT(DATE(Calendar9Year,Calendar9MonthOption+1,1),"mmmm")</f>
        <v>April</v>
      </c>
      <c r="D146" s="90"/>
    </row>
    <row r="147" spans="1:8" ht="9" customHeight="1" x14ac:dyDescent="0.3"/>
    <row r="148" spans="1:8" s="6" customFormat="1" ht="24" customHeight="1" x14ac:dyDescent="0.3">
      <c r="B148" s="73" t="str">
        <f t="shared" ref="B148:H148" si="8">TEXT(B149,"dddd")</f>
        <v>Monday</v>
      </c>
      <c r="C148" s="71" t="str">
        <f t="shared" si="8"/>
        <v>Tuesday</v>
      </c>
      <c r="D148" s="72" t="str">
        <f t="shared" si="8"/>
        <v>Wednesday</v>
      </c>
      <c r="E148" s="71" t="str">
        <f t="shared" si="8"/>
        <v>Thursday</v>
      </c>
      <c r="F148" s="72" t="str">
        <f t="shared" si="8"/>
        <v>Friday</v>
      </c>
      <c r="G148" s="71" t="str">
        <f t="shared" si="8"/>
        <v>Saturday</v>
      </c>
      <c r="H148" s="74" t="str">
        <f t="shared" si="8"/>
        <v>Sunday</v>
      </c>
    </row>
    <row r="149" spans="1:8" s="8" customFormat="1" ht="24" customHeight="1" x14ac:dyDescent="0.45">
      <c r="B149" s="39">
        <f t="array" ref="B149:H149">Days+1+DATE(Calendar10Year,Calendar10MonthOption,1)-WEEKDAY(DATE(Calendar10Year,Calendar10MonthOption,1),WeekdayOption)</f>
        <v>46475</v>
      </c>
      <c r="C149" s="9">
        <v>46476</v>
      </c>
      <c r="D149" s="39">
        <v>46477</v>
      </c>
      <c r="E149" s="9">
        <v>46478</v>
      </c>
      <c r="F149" s="39">
        <v>46479</v>
      </c>
      <c r="G149" s="9">
        <v>46480</v>
      </c>
      <c r="H149" s="39">
        <v>46481</v>
      </c>
    </row>
    <row r="150" spans="1:8" ht="51" customHeight="1" x14ac:dyDescent="0.3">
      <c r="B150" s="40"/>
      <c r="C150" s="10"/>
      <c r="D150" s="40">
        <v>68</v>
      </c>
      <c r="E150" s="10">
        <v>69</v>
      </c>
      <c r="F150" s="40" t="s">
        <v>13</v>
      </c>
      <c r="G150" s="10">
        <v>70</v>
      </c>
      <c r="H150" s="40"/>
    </row>
    <row r="151" spans="1:8" s="8" customFormat="1" ht="24" customHeight="1" x14ac:dyDescent="0.45">
      <c r="B151" s="41">
        <f t="array" ref="B151:H151">Days+8+DATE(Calendar10Year,Calendar10MonthOption,1)-WEEKDAY(DATE(Calendar10Year,Calendar10MonthOption,1),WeekdayOption)</f>
        <v>46482</v>
      </c>
      <c r="C151" s="42">
        <v>46483</v>
      </c>
      <c r="D151" s="41">
        <v>46484</v>
      </c>
      <c r="E151" s="42">
        <v>46485</v>
      </c>
      <c r="F151" s="41">
        <v>46486</v>
      </c>
      <c r="G151" s="42">
        <v>46487</v>
      </c>
      <c r="H151" s="41">
        <v>46488</v>
      </c>
    </row>
    <row r="152" spans="1:8" ht="51" customHeight="1" x14ac:dyDescent="0.3">
      <c r="B152" s="43"/>
      <c r="C152" s="44"/>
      <c r="D152" s="43"/>
      <c r="E152" s="44"/>
      <c r="F152" s="43"/>
      <c r="G152" s="44"/>
      <c r="H152" s="43"/>
    </row>
    <row r="153" spans="1:8" s="8" customFormat="1" ht="24" customHeight="1" x14ac:dyDescent="0.45">
      <c r="B153" s="39">
        <f t="array" ref="B153:H153">Days+15+DATE(Calendar10Year,Calendar10MonthOption,1)-WEEKDAY(DATE(Calendar10Year,Calendar10MonthOption,1),WeekdayOption)</f>
        <v>46489</v>
      </c>
      <c r="C153" s="9">
        <v>46490</v>
      </c>
      <c r="D153" s="39">
        <v>46491</v>
      </c>
      <c r="E153" s="9">
        <v>46492</v>
      </c>
      <c r="F153" s="39">
        <v>46493</v>
      </c>
      <c r="G153" s="9">
        <v>46494</v>
      </c>
      <c r="H153" s="39">
        <v>46495</v>
      </c>
    </row>
    <row r="154" spans="1:8" ht="51" customHeight="1" x14ac:dyDescent="0.3">
      <c r="B154" s="40"/>
      <c r="C154" s="10"/>
      <c r="D154" s="40"/>
      <c r="E154" s="10"/>
      <c r="F154" s="40"/>
      <c r="G154" s="10"/>
      <c r="H154" s="40"/>
    </row>
    <row r="155" spans="1:8" s="8" customFormat="1" ht="24" customHeight="1" x14ac:dyDescent="0.45">
      <c r="B155" s="41">
        <f t="array" ref="B155:H155">Days+22+DATE(Calendar10Year,Calendar10MonthOption,1)-WEEKDAY(DATE(Calendar10Year,Calendar10MonthOption,1),WeekdayOption)</f>
        <v>46496</v>
      </c>
      <c r="C155" s="42">
        <v>46497</v>
      </c>
      <c r="D155" s="41">
        <v>46498</v>
      </c>
      <c r="E155" s="42">
        <v>46499</v>
      </c>
      <c r="F155" s="41">
        <v>46500</v>
      </c>
      <c r="G155" s="42">
        <v>46501</v>
      </c>
      <c r="H155" s="41">
        <v>46502</v>
      </c>
    </row>
    <row r="156" spans="1:8" ht="51" customHeight="1" x14ac:dyDescent="0.3">
      <c r="B156" s="43"/>
      <c r="C156" s="44"/>
      <c r="D156" s="43"/>
      <c r="E156" s="44"/>
      <c r="F156" s="43"/>
      <c r="G156" s="44"/>
      <c r="H156" s="43"/>
    </row>
    <row r="157" spans="1:8" s="8" customFormat="1" ht="24" customHeight="1" x14ac:dyDescent="0.45">
      <c r="B157" s="39">
        <f t="array" ref="B157:H157">Days+29+DATE(Calendar10Year,Calendar10MonthOption,1)-WEEKDAY(DATE(Calendar10Year,Calendar10MonthOption,1),WeekdayOption)</f>
        <v>46503</v>
      </c>
      <c r="C157" s="9">
        <v>46504</v>
      </c>
      <c r="D157" s="39">
        <v>46505</v>
      </c>
      <c r="E157" s="9">
        <v>46506</v>
      </c>
      <c r="F157" s="39">
        <v>46507</v>
      </c>
      <c r="G157" s="9">
        <v>46508</v>
      </c>
      <c r="H157" s="39">
        <v>46509</v>
      </c>
    </row>
    <row r="158" spans="1:8" ht="51" customHeight="1" x14ac:dyDescent="0.3">
      <c r="B158" s="40"/>
      <c r="C158" s="10"/>
      <c r="D158" s="40"/>
      <c r="E158" s="10"/>
      <c r="F158" s="40"/>
      <c r="G158" s="10"/>
      <c r="H158" s="40"/>
    </row>
    <row r="159" spans="1:8" s="8" customFormat="1" ht="24" customHeight="1" x14ac:dyDescent="0.45">
      <c r="B159" s="41">
        <f t="array" ref="B159:C159">Days+36+DATE(Calendar10Year,Calendar10MonthOption,1)-WEEKDAY(DATE(Calendar10Year,Calendar10MonthOption,1),WeekdayOption)</f>
        <v>46510</v>
      </c>
      <c r="C159" s="42">
        <v>46511</v>
      </c>
      <c r="D159" s="121" t="s">
        <v>0</v>
      </c>
      <c r="E159" s="122"/>
      <c r="F159" s="122"/>
      <c r="G159" s="122"/>
      <c r="H159" s="123"/>
    </row>
    <row r="160" spans="1:8" ht="51" customHeight="1" x14ac:dyDescent="0.3">
      <c r="B160" s="43"/>
      <c r="C160" s="44"/>
      <c r="D160" s="124"/>
      <c r="E160" s="125"/>
      <c r="F160" s="125"/>
      <c r="G160" s="125"/>
      <c r="H160" s="126"/>
    </row>
    <row r="161" spans="1:8" s="3" customFormat="1" ht="9" customHeight="1" x14ac:dyDescent="0.3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3">
      <c r="A162" s="1"/>
      <c r="B162" s="7">
        <f>YEAR(DATE(Calendar10Year,Calendar10MonthOption+1,1))</f>
        <v>2027</v>
      </c>
      <c r="C162" s="90" t="str">
        <f>TEXT(DATE(Calendar10Year,Calendar10MonthOption+1,1),"mmmm")</f>
        <v>May</v>
      </c>
      <c r="D162" s="90"/>
    </row>
    <row r="163" spans="1:8" ht="9" customHeight="1" x14ac:dyDescent="0.3"/>
    <row r="164" spans="1:8" s="6" customFormat="1" ht="24" customHeight="1" x14ac:dyDescent="0.3">
      <c r="B164" s="81" t="str">
        <f t="shared" ref="B164:H164" si="9">TEXT(B165,"dddd")</f>
        <v>Monday</v>
      </c>
      <c r="C164" s="79" t="str">
        <f t="shared" si="9"/>
        <v>Tuesday</v>
      </c>
      <c r="D164" s="80" t="str">
        <f t="shared" si="9"/>
        <v>Wednesday</v>
      </c>
      <c r="E164" s="79" t="str">
        <f t="shared" si="9"/>
        <v>Thursday</v>
      </c>
      <c r="F164" s="80" t="str">
        <f t="shared" si="9"/>
        <v>Friday</v>
      </c>
      <c r="G164" s="79" t="str">
        <f t="shared" si="9"/>
        <v>Saturday</v>
      </c>
      <c r="H164" s="82" t="str">
        <f t="shared" si="9"/>
        <v>Sunday</v>
      </c>
    </row>
    <row r="165" spans="1:8" s="8" customFormat="1" ht="24" customHeight="1" x14ac:dyDescent="0.45">
      <c r="B165" s="19">
        <f t="array" ref="B165:H165">Days+1+DATE(Calendar11Year,Calendar11MonthOption,1)-WEEKDAY(DATE(Calendar11Year,Calendar11MonthOption,1),WeekdayOption)</f>
        <v>46503</v>
      </c>
      <c r="C165" s="9">
        <v>46504</v>
      </c>
      <c r="D165" s="19">
        <v>46505</v>
      </c>
      <c r="E165" s="9">
        <v>46506</v>
      </c>
      <c r="F165" s="19">
        <v>46507</v>
      </c>
      <c r="G165" s="9">
        <v>46508</v>
      </c>
      <c r="H165" s="19">
        <v>46509</v>
      </c>
    </row>
    <row r="166" spans="1:8" ht="51" customHeight="1" x14ac:dyDescent="0.3">
      <c r="B166" s="20"/>
      <c r="C166" s="10"/>
      <c r="D166" s="20"/>
      <c r="E166" s="10"/>
      <c r="F166" s="20" t="s">
        <v>11</v>
      </c>
      <c r="G166" s="10" t="s">
        <v>8</v>
      </c>
      <c r="H166" s="20"/>
    </row>
    <row r="167" spans="1:8" s="8" customFormat="1" ht="24" customHeight="1" x14ac:dyDescent="0.45">
      <c r="B167" s="21">
        <f t="array" ref="B167:H167">Days+8+DATE(Calendar11Year,Calendar11MonthOption,1)-WEEKDAY(DATE(Calendar11Year,Calendar11MonthOption,1),WeekdayOption)</f>
        <v>46510</v>
      </c>
      <c r="C167" s="22">
        <v>46511</v>
      </c>
      <c r="D167" s="21">
        <v>46512</v>
      </c>
      <c r="E167" s="22">
        <v>46513</v>
      </c>
      <c r="F167" s="21">
        <v>46514</v>
      </c>
      <c r="G167" s="22">
        <v>46515</v>
      </c>
      <c r="H167" s="21">
        <v>46516</v>
      </c>
    </row>
    <row r="168" spans="1:8" ht="51" customHeight="1" x14ac:dyDescent="0.3">
      <c r="B168" s="85"/>
      <c r="C168" s="86"/>
      <c r="D168" s="85"/>
      <c r="E168" s="86"/>
      <c r="F168" s="85"/>
      <c r="G168" s="86"/>
      <c r="H168" s="23"/>
    </row>
    <row r="169" spans="1:8" s="8" customFormat="1" ht="24" customHeight="1" x14ac:dyDescent="0.45">
      <c r="B169" s="19">
        <f t="array" ref="B169:H169">Days+15+DATE(Calendar11Year,Calendar11MonthOption,1)-WEEKDAY(DATE(Calendar11Year,Calendar11MonthOption,1),WeekdayOption)</f>
        <v>46517</v>
      </c>
      <c r="C169" s="9">
        <v>46518</v>
      </c>
      <c r="D169" s="19">
        <v>46519</v>
      </c>
      <c r="E169" s="9">
        <v>46520</v>
      </c>
      <c r="F169" s="19">
        <v>46521</v>
      </c>
      <c r="G169" s="9">
        <v>46522</v>
      </c>
      <c r="H169" s="19">
        <v>46523</v>
      </c>
    </row>
    <row r="170" spans="1:8" ht="51" customHeight="1" x14ac:dyDescent="0.3">
      <c r="B170" s="87"/>
      <c r="C170" s="84"/>
      <c r="D170" s="87"/>
      <c r="E170" s="84"/>
      <c r="F170" s="87"/>
      <c r="G170" s="84"/>
      <c r="H170" s="20"/>
    </row>
    <row r="171" spans="1:8" s="8" customFormat="1" ht="24" customHeight="1" x14ac:dyDescent="0.45">
      <c r="B171" s="21">
        <f t="array" ref="B171:H171">Days+22+DATE(Calendar11Year,Calendar11MonthOption,1)-WEEKDAY(DATE(Calendar11Year,Calendar11MonthOption,1),WeekdayOption)</f>
        <v>46524</v>
      </c>
      <c r="C171" s="22">
        <v>46525</v>
      </c>
      <c r="D171" s="21">
        <v>46526</v>
      </c>
      <c r="E171" s="22">
        <v>46527</v>
      </c>
      <c r="F171" s="21">
        <v>46528</v>
      </c>
      <c r="G171" s="22">
        <v>46529</v>
      </c>
      <c r="H171" s="21">
        <v>46530</v>
      </c>
    </row>
    <row r="172" spans="1:8" ht="51" customHeight="1" x14ac:dyDescent="0.3">
      <c r="B172" s="85"/>
      <c r="C172" s="86"/>
      <c r="D172" s="85"/>
      <c r="E172" s="86"/>
      <c r="F172" s="85"/>
      <c r="G172" s="86"/>
      <c r="H172" s="23"/>
    </row>
    <row r="173" spans="1:8" s="8" customFormat="1" ht="24" customHeight="1" x14ac:dyDescent="0.45">
      <c r="B173" s="19">
        <f t="array" ref="B173:H173">Days+29+DATE(Calendar11Year,Calendar11MonthOption,1)-WEEKDAY(DATE(Calendar11Year,Calendar11MonthOption,1),WeekdayOption)</f>
        <v>46531</v>
      </c>
      <c r="C173" s="9">
        <v>46532</v>
      </c>
      <c r="D173" s="19">
        <v>46533</v>
      </c>
      <c r="E173" s="9">
        <v>46534</v>
      </c>
      <c r="F173" s="19">
        <v>46535</v>
      </c>
      <c r="G173" s="9">
        <v>46536</v>
      </c>
      <c r="H173" s="19">
        <v>46537</v>
      </c>
    </row>
    <row r="174" spans="1:8" ht="51" customHeight="1" x14ac:dyDescent="0.3">
      <c r="B174" s="87"/>
      <c r="C174" s="84"/>
      <c r="D174" s="87"/>
      <c r="E174" s="84"/>
      <c r="F174" s="20"/>
      <c r="G174" s="10"/>
      <c r="H174" s="20"/>
    </row>
    <row r="175" spans="1:8" s="8" customFormat="1" ht="24" customHeight="1" x14ac:dyDescent="0.45">
      <c r="B175" s="21">
        <f t="array" ref="B175:C175">Days+36+DATE(Calendar11Year,Calendar11MonthOption,1)-WEEKDAY(DATE(Calendar11Year,Calendar11MonthOption,1),WeekdayOption)</f>
        <v>46538</v>
      </c>
      <c r="C175" s="22">
        <v>46539</v>
      </c>
      <c r="D175" s="91" t="s">
        <v>0</v>
      </c>
      <c r="E175" s="92"/>
      <c r="F175" s="92"/>
      <c r="G175" s="92"/>
      <c r="H175" s="93"/>
    </row>
    <row r="176" spans="1:8" ht="51" customHeight="1" x14ac:dyDescent="0.3">
      <c r="B176" s="23"/>
      <c r="C176" s="24"/>
      <c r="D176" s="100"/>
      <c r="E176" s="101"/>
      <c r="F176" s="101"/>
      <c r="G176" s="101"/>
      <c r="H176" s="102"/>
    </row>
    <row r="177" spans="1:8" s="3" customFormat="1" ht="9" customHeight="1" x14ac:dyDescent="0.3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3">
      <c r="A178" s="1"/>
      <c r="B178" s="7">
        <f>YEAR(DATE(Calendar11Year,Calendar11MonthOption+1,1))</f>
        <v>2027</v>
      </c>
      <c r="C178" s="90" t="str">
        <f>TEXT(DATE(Calendar11Year,Calendar11MonthOption+1,1),"mmmm")</f>
        <v>June</v>
      </c>
      <c r="D178" s="90"/>
    </row>
    <row r="179" spans="1:8" ht="9" customHeight="1" x14ac:dyDescent="0.3"/>
    <row r="180" spans="1:8" s="6" customFormat="1" ht="24" customHeight="1" x14ac:dyDescent="0.3">
      <c r="B180" s="67" t="str">
        <f t="shared" ref="B180:H180" si="10">TEXT(B181,"dddd")</f>
        <v>Monday</v>
      </c>
      <c r="C180" s="68" t="str">
        <f t="shared" si="10"/>
        <v>Tuesday</v>
      </c>
      <c r="D180" s="69" t="str">
        <f t="shared" si="10"/>
        <v>Wednesday</v>
      </c>
      <c r="E180" s="68" t="str">
        <f t="shared" si="10"/>
        <v>Thursday</v>
      </c>
      <c r="F180" s="69" t="str">
        <f t="shared" si="10"/>
        <v>Friday</v>
      </c>
      <c r="G180" s="68" t="str">
        <f t="shared" si="10"/>
        <v>Saturday</v>
      </c>
      <c r="H180" s="70" t="str">
        <f t="shared" si="10"/>
        <v>Sunday</v>
      </c>
    </row>
    <row r="181" spans="1:8" s="8" customFormat="1" ht="24" customHeight="1" x14ac:dyDescent="0.45">
      <c r="B181" s="25">
        <f t="array" ref="B181:H181">Days+1+DATE(Calendar12Year,Calendar12MonthOption,1)-WEEKDAY(DATE(Calendar12Year,Calendar12MonthOption,1),WeekdayOption)</f>
        <v>46538</v>
      </c>
      <c r="C181" s="9">
        <v>46539</v>
      </c>
      <c r="D181" s="25">
        <v>46540</v>
      </c>
      <c r="E181" s="9">
        <v>46541</v>
      </c>
      <c r="F181" s="25">
        <v>46542</v>
      </c>
      <c r="G181" s="9">
        <v>46543</v>
      </c>
      <c r="H181" s="25">
        <v>46544</v>
      </c>
    </row>
    <row r="182" spans="1:8" ht="51" customHeight="1" x14ac:dyDescent="0.3">
      <c r="B182" s="26"/>
      <c r="C182" s="10"/>
      <c r="D182" s="26"/>
      <c r="E182" s="10"/>
      <c r="F182" s="26"/>
      <c r="G182" s="10"/>
      <c r="H182" s="26"/>
    </row>
    <row r="183" spans="1:8" s="8" customFormat="1" ht="24" customHeight="1" x14ac:dyDescent="0.45">
      <c r="B183" s="13">
        <f t="array" ref="B183:H183">Days+8+DATE(Calendar12Year,Calendar12MonthOption,1)-WEEKDAY(DATE(Calendar12Year,Calendar12MonthOption,1),WeekdayOption)</f>
        <v>46545</v>
      </c>
      <c r="C183" s="27">
        <v>46546</v>
      </c>
      <c r="D183" s="13">
        <v>46547</v>
      </c>
      <c r="E183" s="27">
        <v>46548</v>
      </c>
      <c r="F183" s="13">
        <v>46549</v>
      </c>
      <c r="G183" s="27">
        <v>46550</v>
      </c>
      <c r="H183" s="13">
        <v>46551</v>
      </c>
    </row>
    <row r="184" spans="1:8" ht="51" customHeight="1" x14ac:dyDescent="0.3">
      <c r="B184" s="14"/>
      <c r="C184" s="28"/>
      <c r="D184" s="14"/>
      <c r="E184" s="28"/>
      <c r="F184" s="14"/>
      <c r="G184" s="28"/>
      <c r="H184" s="14"/>
    </row>
    <row r="185" spans="1:8" s="8" customFormat="1" ht="24" customHeight="1" x14ac:dyDescent="0.45">
      <c r="B185" s="25">
        <f t="array" ref="B185:H185">Days+15+DATE(Calendar12Year,Calendar12MonthOption,1)-WEEKDAY(DATE(Calendar12Year,Calendar12MonthOption,1),WeekdayOption)</f>
        <v>46552</v>
      </c>
      <c r="C185" s="9">
        <v>46553</v>
      </c>
      <c r="D185" s="25">
        <v>46554</v>
      </c>
      <c r="E185" s="9">
        <v>46555</v>
      </c>
      <c r="F185" s="25">
        <v>46556</v>
      </c>
      <c r="G185" s="9">
        <v>46557</v>
      </c>
      <c r="H185" s="25">
        <v>46558</v>
      </c>
    </row>
    <row r="186" spans="1:8" ht="51" customHeight="1" x14ac:dyDescent="0.3">
      <c r="B186" s="26"/>
      <c r="C186" s="10"/>
      <c r="D186" s="26"/>
      <c r="E186" s="10"/>
      <c r="F186" s="26"/>
      <c r="G186" s="10"/>
      <c r="H186" s="26"/>
    </row>
    <row r="187" spans="1:8" s="8" customFormat="1" ht="24" customHeight="1" x14ac:dyDescent="0.45">
      <c r="B187" s="13">
        <f t="array" ref="B187:H187">Days+22+DATE(Calendar12Year,Calendar12MonthOption,1)-WEEKDAY(DATE(Calendar12Year,Calendar12MonthOption,1),WeekdayOption)</f>
        <v>46559</v>
      </c>
      <c r="C187" s="27">
        <v>46560</v>
      </c>
      <c r="D187" s="13">
        <v>46561</v>
      </c>
      <c r="E187" s="27">
        <v>46562</v>
      </c>
      <c r="F187" s="13">
        <v>46563</v>
      </c>
      <c r="G187" s="27">
        <v>46564</v>
      </c>
      <c r="H187" s="13">
        <v>46565</v>
      </c>
    </row>
    <row r="188" spans="1:8" ht="51" customHeight="1" x14ac:dyDescent="0.3">
      <c r="B188" s="14"/>
      <c r="C188" s="28"/>
      <c r="D188" s="14"/>
      <c r="E188" s="28"/>
      <c r="F188" s="14" t="s">
        <v>12</v>
      </c>
      <c r="G188" s="28"/>
      <c r="H188" s="14"/>
    </row>
    <row r="189" spans="1:8" s="8" customFormat="1" ht="24" customHeight="1" x14ac:dyDescent="0.45">
      <c r="B189" s="25">
        <f t="array" ref="B189:H189">Days+29+DATE(Calendar12Year,Calendar12MonthOption,1)-WEEKDAY(DATE(Calendar12Year,Calendar12MonthOption,1),WeekdayOption)</f>
        <v>46566</v>
      </c>
      <c r="C189" s="9">
        <v>46567</v>
      </c>
      <c r="D189" s="25">
        <v>46568</v>
      </c>
      <c r="E189" s="9">
        <v>46569</v>
      </c>
      <c r="F189" s="25">
        <v>46570</v>
      </c>
      <c r="G189" s="9">
        <v>46571</v>
      </c>
      <c r="H189" s="25">
        <v>46572</v>
      </c>
    </row>
    <row r="190" spans="1:8" ht="51" customHeight="1" x14ac:dyDescent="0.3">
      <c r="B190" s="26"/>
      <c r="C190" s="10"/>
      <c r="D190" s="26"/>
      <c r="E190" s="10"/>
      <c r="F190" s="26"/>
      <c r="G190" s="10"/>
      <c r="H190" s="26"/>
    </row>
    <row r="191" spans="1:8" s="8" customFormat="1" ht="24" customHeight="1" x14ac:dyDescent="0.45">
      <c r="B191" s="13">
        <f t="array" ref="B191:C191">Days+36+DATE(Calendar12Year,Calendar12MonthOption,1)-WEEKDAY(DATE(Calendar12Year,Calendar12MonthOption,1),WeekdayOption)</f>
        <v>46573</v>
      </c>
      <c r="C191" s="27">
        <v>46574</v>
      </c>
      <c r="D191" s="109" t="s">
        <v>0</v>
      </c>
      <c r="E191" s="110"/>
      <c r="F191" s="110"/>
      <c r="G191" s="110"/>
      <c r="H191" s="111"/>
    </row>
    <row r="192" spans="1:8" ht="51" customHeight="1" x14ac:dyDescent="0.3">
      <c r="B192" s="14"/>
      <c r="C192" s="28"/>
      <c r="D192" s="103"/>
      <c r="E192" s="104"/>
      <c r="F192" s="104"/>
      <c r="G192" s="104"/>
      <c r="H192" s="105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3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/>
    <dataValidation allowBlank="1" showInputMessage="1" showErrorMessage="1" prompt="Enter year in this cell" sqref="B2"/>
    <dataValidation allowBlank="1" showInputMessage="1" prompt="Automatically determined weekday. To change weekdays, select a new week start day in cell B4." sqref="C4:H4 B20:H20 B36:H36 B52:H52 B68:H68 B84:H84 B100:H100 B116:H116 B132:H132 B148:H148 B164:H164 B180:H180"/>
    <dataValidation allowBlank="1" showInputMessage="1" sqref="B5"/>
    <dataValidation allowBlank="1" showInputMessage="1" prompt="Enter daily notes here" sqref="B6"/>
    <dataValidation allowBlank="1" showInputMessage="1" prompt="Calendar year is automatically updated based on the year selected in cell B1" sqref="B19 B35 B51 B67 B83 B99 B115 B131 B147 B163 B179"/>
    <dataValidation allowBlank="1" showInputMessage="1" prompt="Calendar month is automatically updated based on the month selected in cell C1" sqref="C179:D179 E34:E35 C35:D35 E50:E51 C51:D51 E66:E67 C67:D67 E82:E83 C83:D83 E98:E99 C99:D99 E114:E115 C115:D115 E130:E131 C131:D131 E146:E147 C147:D147 E162:E163 C163:D163 E178:E179 C19:E19"/>
    <dataValidation allowBlank="1" showInputMessage="1" prompt="Enter monthly Notes in cell below" sqref="D15:H15"/>
    <dataValidation allowBlank="1" showInputMessage="1" prompt="Enter monthly Notes in this cell" sqref="D16:H17"/>
    <dataValidation allowBlank="1" showInputMessage="1" prompt="Calendar year is automatically updated based on the year selected in cell B2" sqref="B18 B34 B50 B66 B82 B98 B114 B130 B146 B162 B178"/>
    <dataValidation allowBlank="1" showInputMessage="1" prompt="Calendar month is automatically updated based on the month selected in cell C2" sqref="C18:D18 C34:D34 C50:D50 C66:D66 C82:D82 C98:D98 C114:D114 C130:D130 C146:D146 C162:D162 C178:D178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13"/>
  <sheetViews>
    <sheetView workbookViewId="0"/>
  </sheetViews>
  <sheetFormatPr defaultRowHeight="14" x14ac:dyDescent="0.3"/>
  <cols>
    <col min="1" max="1" width="1.58203125" customWidth="1"/>
    <col min="2" max="2" width="58.08203125" customWidth="1"/>
  </cols>
  <sheetData>
    <row r="1" ht="9" customHeight="1" x14ac:dyDescent="0.3"/>
    <row r="2" ht="110.15" customHeight="1" x14ac:dyDescent="0.3"/>
    <row r="3" ht="110.15" customHeight="1" x14ac:dyDescent="0.3"/>
    <row r="4" ht="110.15" customHeight="1" x14ac:dyDescent="0.3"/>
    <row r="5" ht="110.15" customHeight="1" x14ac:dyDescent="0.3"/>
    <row r="6" ht="110.15" customHeight="1" x14ac:dyDescent="0.3"/>
    <row r="7" ht="110.15" customHeight="1" x14ac:dyDescent="0.3"/>
    <row r="8" ht="110.15" customHeight="1" x14ac:dyDescent="0.3"/>
    <row r="9" ht="110.15" customHeight="1" x14ac:dyDescent="0.3"/>
    <row r="10" ht="110.15" customHeight="1" x14ac:dyDescent="0.3"/>
    <row r="11" ht="110.15" customHeight="1" x14ac:dyDescent="0.3"/>
    <row r="12" ht="110.15" customHeight="1" x14ac:dyDescent="0.3"/>
    <row r="13" ht="110.15" customHeight="1" x14ac:dyDescent="0.3"/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A7F5AF54-D1B2-46BC-9EFE-31A83CB6FC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EA5E2C-09E9-43A6-8532-29954069B4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1C742D8-4007-49F6-A250-1811BF49F0B5}">
  <ds:schemaRefs>
    <ds:schemaRef ds:uri="http://schemas.openxmlformats.org/package/2006/metadata/core-properties"/>
    <ds:schemaRef ds:uri="16c05727-aa75-4e4a-9b5f-8a80a1165891"/>
    <ds:schemaRef ds:uri="71af3243-3dd4-4a8d-8c0d-dd76da1f02a5"/>
    <ds:schemaRef ds:uri="http://schemas.microsoft.com/office/2006/documentManagement/types"/>
    <ds:schemaRef ds:uri="230e9df3-be65-4c73-a93b-d1236ebd677e"/>
    <ds:schemaRef ds:uri="http://www.w3.org/XML/1998/namespace"/>
    <ds:schemaRef ds:uri="http://purl.org/dc/dcmitype/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TM22340108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61</vt:i4>
      </vt:variant>
    </vt:vector>
  </HeadingPairs>
  <TitlesOfParts>
    <vt:vector size="62" baseType="lpstr">
      <vt:lpstr>Calendar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2022-12-27T08:01:34Z</dcterms:created>
  <dcterms:modified xsi:type="dcterms:W3CDTF">2026-06-02T07:29:29Z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